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090"/>
  </bookViews>
  <sheets>
    <sheet name="概算見積書" sheetId="7" r:id="rId1"/>
    <sheet name="設計工数の根拠" sheetId="13" state="hidden" r:id="rId2"/>
    <sheet name="想定工数表" sheetId="16" state="hidden" r:id="rId3"/>
    <sheet name="各担当者別本部工数" sheetId="18" state="hidden" r:id="rId4"/>
    <sheet name="集約表 (12月実績反映)" sheetId="15" state="hidden" r:id="rId5"/>
    <sheet name="参考2023年度実績・想定" sheetId="12" state="hidden" r:id="rId6"/>
    <sheet name="本部増減分析" sheetId="14" state="hidden" r:id="rId7"/>
  </sheets>
  <calcPr calcId="162913"/>
</workbook>
</file>

<file path=xl/calcChain.xml><?xml version="1.0" encoding="utf-8"?>
<calcChain xmlns="http://schemas.openxmlformats.org/spreadsheetml/2006/main">
  <c r="E24" i="7" l="1"/>
  <c r="E14" i="7"/>
  <c r="H36" i="18" l="1"/>
  <c r="I14" i="18"/>
  <c r="I16" i="18"/>
  <c r="I36" i="18" s="1"/>
  <c r="I15" i="18"/>
  <c r="I13" i="18"/>
  <c r="I11" i="18"/>
  <c r="I10" i="18"/>
  <c r="I9" i="18"/>
  <c r="I8" i="18"/>
  <c r="I7" i="18"/>
  <c r="I6" i="18"/>
  <c r="I5" i="18"/>
  <c r="G22" i="13" l="1"/>
  <c r="G23" i="13"/>
  <c r="G24" i="13"/>
  <c r="G25" i="13"/>
  <c r="F21" i="13"/>
  <c r="G21" i="13" s="1"/>
  <c r="E22" i="13"/>
  <c r="E23" i="13"/>
  <c r="E24" i="13"/>
  <c r="E25" i="13"/>
  <c r="E26" i="13"/>
  <c r="E21" i="13"/>
  <c r="N38" i="16" l="1"/>
  <c r="N39" i="16"/>
  <c r="N40" i="16"/>
  <c r="N41" i="16"/>
  <c r="N42" i="16"/>
  <c r="N43" i="16"/>
  <c r="N37" i="16"/>
  <c r="E37" i="16"/>
  <c r="F37" i="16"/>
  <c r="C37" i="16" s="1"/>
  <c r="M37" i="16" s="1"/>
  <c r="G37" i="16"/>
  <c r="H37" i="16"/>
  <c r="I37" i="16"/>
  <c r="J37" i="16"/>
  <c r="K37" i="16"/>
  <c r="L37" i="16"/>
  <c r="D37" i="16"/>
  <c r="M38" i="16"/>
  <c r="M39" i="16"/>
  <c r="M40" i="16"/>
  <c r="M41" i="16"/>
  <c r="M42" i="16"/>
  <c r="M43" i="16"/>
  <c r="H54" i="16"/>
  <c r="H55" i="16"/>
  <c r="H56" i="16"/>
  <c r="H57" i="16"/>
  <c r="H58" i="16"/>
  <c r="H59" i="16"/>
  <c r="H53" i="16"/>
  <c r="G59" i="16"/>
  <c r="G58" i="16"/>
  <c r="G57" i="16"/>
  <c r="G56" i="16"/>
  <c r="G55" i="16"/>
  <c r="G54" i="16"/>
  <c r="G53" i="16"/>
  <c r="E53" i="16"/>
  <c r="F53" i="16"/>
  <c r="D53" i="16"/>
  <c r="C67" i="16"/>
  <c r="C66" i="16"/>
  <c r="C65" i="16"/>
  <c r="C64" i="16"/>
  <c r="C63" i="16"/>
  <c r="C62" i="16"/>
  <c r="C59" i="16"/>
  <c r="C58" i="16"/>
  <c r="C57" i="16"/>
  <c r="C56" i="16"/>
  <c r="C55" i="16"/>
  <c r="C54" i="16"/>
  <c r="F52" i="16"/>
  <c r="E52" i="16"/>
  <c r="D52" i="16"/>
  <c r="C51" i="16"/>
  <c r="C50" i="16"/>
  <c r="C43" i="16"/>
  <c r="C42" i="16"/>
  <c r="C41" i="16"/>
  <c r="C40" i="16"/>
  <c r="C39" i="16"/>
  <c r="C38" i="16"/>
  <c r="L36" i="16"/>
  <c r="K36" i="16"/>
  <c r="J36" i="16"/>
  <c r="I36" i="16"/>
  <c r="H36" i="16"/>
  <c r="G36" i="16"/>
  <c r="F36" i="16"/>
  <c r="E36" i="16"/>
  <c r="D36" i="16"/>
  <c r="C35" i="16"/>
  <c r="C34" i="16"/>
  <c r="C28" i="16"/>
  <c r="C27" i="16"/>
  <c r="C26" i="16"/>
  <c r="C25" i="16"/>
  <c r="C24" i="16"/>
  <c r="C23" i="16"/>
  <c r="C22" i="16"/>
  <c r="P21" i="16"/>
  <c r="O21" i="16"/>
  <c r="N21" i="16"/>
  <c r="M21" i="16"/>
  <c r="L21" i="16"/>
  <c r="K21" i="16"/>
  <c r="J21" i="16"/>
  <c r="I21" i="16"/>
  <c r="H21" i="16"/>
  <c r="G21" i="16"/>
  <c r="F21" i="16"/>
  <c r="E21" i="16"/>
  <c r="D21" i="16"/>
  <c r="C20" i="16"/>
  <c r="C19" i="16"/>
  <c r="F10" i="16"/>
  <c r="C9" i="16"/>
  <c r="E8" i="16"/>
  <c r="F8" i="16" s="1"/>
  <c r="E7" i="16"/>
  <c r="F7" i="16" s="1"/>
  <c r="C38" i="15"/>
  <c r="C37" i="15"/>
  <c r="C36" i="15"/>
  <c r="C35" i="15"/>
  <c r="C34" i="15"/>
  <c r="C33" i="15"/>
  <c r="C28" i="15"/>
  <c r="C27" i="15"/>
  <c r="C26" i="15"/>
  <c r="C25" i="15"/>
  <c r="C24" i="15"/>
  <c r="C23" i="15"/>
  <c r="C22" i="15"/>
  <c r="P21" i="15"/>
  <c r="O21" i="15"/>
  <c r="N21" i="15"/>
  <c r="M21" i="15"/>
  <c r="L21" i="15"/>
  <c r="K21" i="15"/>
  <c r="J21" i="15"/>
  <c r="I21" i="15"/>
  <c r="H21" i="15"/>
  <c r="G21" i="15"/>
  <c r="F21" i="15"/>
  <c r="E21" i="15"/>
  <c r="D21" i="15"/>
  <c r="C21" i="15" s="1"/>
  <c r="C20" i="15"/>
  <c r="C19" i="15"/>
  <c r="F10" i="15"/>
  <c r="E9" i="15"/>
  <c r="E11" i="15" s="1"/>
  <c r="C9" i="15"/>
  <c r="E8" i="15"/>
  <c r="F8" i="15" s="1"/>
  <c r="E7" i="15"/>
  <c r="F7" i="15" s="1"/>
  <c r="C53" i="16" l="1"/>
  <c r="C52" i="16"/>
  <c r="E9" i="16"/>
  <c r="F9" i="16" s="1"/>
  <c r="F11" i="16" s="1"/>
  <c r="C21" i="16"/>
  <c r="C36" i="16"/>
  <c r="F9" i="15"/>
  <c r="F11" i="15" s="1"/>
  <c r="E11" i="16" l="1"/>
  <c r="F14" i="7" l="1"/>
  <c r="F19" i="7" s="1"/>
  <c r="F24" i="7"/>
  <c r="F29" i="7" s="1"/>
  <c r="F34" i="7" l="1"/>
  <c r="P39" i="14"/>
  <c r="P38" i="14"/>
  <c r="P37" i="14"/>
  <c r="P36" i="14"/>
  <c r="P35" i="14"/>
  <c r="P34" i="14"/>
  <c r="P33" i="14"/>
  <c r="P32" i="14"/>
  <c r="P31" i="14"/>
  <c r="O30" i="14"/>
  <c r="N30" i="14"/>
  <c r="M30" i="14"/>
  <c r="L30" i="14"/>
  <c r="L5" i="14" s="1"/>
  <c r="L6" i="14" s="1"/>
  <c r="L10" i="14" s="1"/>
  <c r="K30" i="14"/>
  <c r="K5" i="14" s="1"/>
  <c r="J30" i="14"/>
  <c r="I30" i="14"/>
  <c r="H30" i="14"/>
  <c r="G30" i="14"/>
  <c r="F30" i="14"/>
  <c r="E30" i="14"/>
  <c r="D30" i="14"/>
  <c r="C30" i="14"/>
  <c r="P30" i="14" s="1"/>
  <c r="P27" i="14"/>
  <c r="P26" i="14"/>
  <c r="P25" i="14"/>
  <c r="P24" i="14"/>
  <c r="P23" i="14"/>
  <c r="P22" i="14"/>
  <c r="P21" i="14"/>
  <c r="P20" i="14"/>
  <c r="P19" i="14"/>
  <c r="P18" i="14"/>
  <c r="P17" i="14"/>
  <c r="P16" i="14"/>
  <c r="P15" i="14"/>
  <c r="O14" i="14"/>
  <c r="O9" i="14" s="1"/>
  <c r="N14" i="14"/>
  <c r="N9" i="14" s="1"/>
  <c r="M14" i="14"/>
  <c r="M9" i="14" s="1"/>
  <c r="L14" i="14"/>
  <c r="K14" i="14"/>
  <c r="J14" i="14"/>
  <c r="I14" i="14"/>
  <c r="H14" i="14"/>
  <c r="H9" i="14" s="1"/>
  <c r="G14" i="14"/>
  <c r="G9" i="14" s="1"/>
  <c r="F14" i="14"/>
  <c r="F9" i="14" s="1"/>
  <c r="F10" i="14" s="1"/>
  <c r="E14" i="14"/>
  <c r="E9" i="14" s="1"/>
  <c r="E10" i="14" s="1"/>
  <c r="D14" i="14"/>
  <c r="C14" i="14"/>
  <c r="D10" i="14"/>
  <c r="L9" i="14"/>
  <c r="K9" i="14"/>
  <c r="J9" i="14"/>
  <c r="I9" i="14"/>
  <c r="D9" i="14"/>
  <c r="C9" i="14"/>
  <c r="J6" i="14"/>
  <c r="J10" i="14" s="1"/>
  <c r="I6" i="14"/>
  <c r="I10" i="14" s="1"/>
  <c r="H6" i="14"/>
  <c r="G6" i="14"/>
  <c r="F6" i="14"/>
  <c r="E6" i="14"/>
  <c r="D6" i="14"/>
  <c r="C6" i="14"/>
  <c r="O5" i="14"/>
  <c r="O6" i="14" s="1"/>
  <c r="O10" i="14" s="1"/>
  <c r="N5" i="14"/>
  <c r="N6" i="14" s="1"/>
  <c r="M5" i="14"/>
  <c r="M6" i="14" s="1"/>
  <c r="P4" i="14"/>
  <c r="P9" i="14" l="1"/>
  <c r="K6" i="14"/>
  <c r="K10" i="14" s="1"/>
  <c r="P5" i="14"/>
  <c r="G10" i="14"/>
  <c r="M10" i="14"/>
  <c r="H10" i="14"/>
  <c r="N10" i="14"/>
  <c r="P6" i="14"/>
  <c r="C10" i="14"/>
  <c r="P14" i="14"/>
  <c r="P10" i="14" l="1"/>
  <c r="I54" i="12" l="1"/>
  <c r="H54" i="12"/>
  <c r="E54" i="12"/>
  <c r="D54" i="12"/>
  <c r="P53" i="12"/>
  <c r="O53" i="12"/>
  <c r="N53" i="12"/>
  <c r="M53" i="12"/>
  <c r="L53" i="12"/>
  <c r="K53" i="12"/>
  <c r="J53" i="12"/>
  <c r="I53" i="12"/>
  <c r="H53" i="12"/>
  <c r="G53" i="12"/>
  <c r="F53" i="12"/>
  <c r="C53" i="12" s="1"/>
  <c r="E53" i="12"/>
  <c r="D53" i="12"/>
  <c r="P52" i="12"/>
  <c r="O52" i="12"/>
  <c r="N52" i="12"/>
  <c r="M52" i="12"/>
  <c r="L52" i="12"/>
  <c r="K52" i="12"/>
  <c r="J52" i="12"/>
  <c r="I52" i="12"/>
  <c r="H52" i="12"/>
  <c r="G52" i="12"/>
  <c r="F52" i="12"/>
  <c r="E52" i="12"/>
  <c r="D52" i="12"/>
  <c r="C52" i="12" s="1"/>
  <c r="L51" i="12"/>
  <c r="K51" i="12"/>
  <c r="J51" i="12"/>
  <c r="I51" i="12"/>
  <c r="H51" i="12"/>
  <c r="G51" i="12"/>
  <c r="F51" i="12"/>
  <c r="E51" i="12"/>
  <c r="D51" i="12"/>
  <c r="P50" i="12"/>
  <c r="K50" i="12"/>
  <c r="J50" i="12"/>
  <c r="I50" i="12"/>
  <c r="H50" i="12"/>
  <c r="G50" i="12"/>
  <c r="F50" i="12"/>
  <c r="E50" i="12"/>
  <c r="D50" i="12"/>
  <c r="K49" i="12"/>
  <c r="K54" i="12" s="1"/>
  <c r="J49" i="12"/>
  <c r="J54" i="12" s="1"/>
  <c r="I49" i="12"/>
  <c r="H49" i="12"/>
  <c r="G49" i="12"/>
  <c r="G54" i="12" s="1"/>
  <c r="F49" i="12"/>
  <c r="E49" i="12"/>
  <c r="D49" i="12"/>
  <c r="C48" i="12"/>
  <c r="C47" i="12"/>
  <c r="P46" i="12"/>
  <c r="P51" i="12" s="1"/>
  <c r="O46" i="12"/>
  <c r="O51" i="12" s="1"/>
  <c r="N46" i="12"/>
  <c r="C46" i="12" s="1"/>
  <c r="M46" i="12"/>
  <c r="M51" i="12" s="1"/>
  <c r="L46" i="12"/>
  <c r="P45" i="12"/>
  <c r="P49" i="12" s="1"/>
  <c r="P54" i="12" s="1"/>
  <c r="O45" i="12"/>
  <c r="O50" i="12" s="1"/>
  <c r="N45" i="12"/>
  <c r="N50" i="12" s="1"/>
  <c r="M45" i="12"/>
  <c r="M49" i="12" s="1"/>
  <c r="M54" i="12" s="1"/>
  <c r="L45" i="12"/>
  <c r="C45" i="12" s="1"/>
  <c r="P44" i="12"/>
  <c r="O44" i="12"/>
  <c r="N44" i="12"/>
  <c r="M44" i="12"/>
  <c r="L44" i="12"/>
  <c r="K44" i="12"/>
  <c r="J44" i="12"/>
  <c r="I44" i="12"/>
  <c r="H44" i="12"/>
  <c r="G44" i="12"/>
  <c r="F44" i="12"/>
  <c r="C44" i="12" s="1"/>
  <c r="E44" i="12"/>
  <c r="D44" i="12"/>
  <c r="C43" i="12"/>
  <c r="C42" i="12"/>
  <c r="C41" i="12"/>
  <c r="C40" i="12"/>
  <c r="P39" i="12"/>
  <c r="O39" i="12"/>
  <c r="N39" i="12"/>
  <c r="M39" i="12"/>
  <c r="L39" i="12"/>
  <c r="K39" i="12"/>
  <c r="J39" i="12"/>
  <c r="I39" i="12"/>
  <c r="H39" i="12"/>
  <c r="G39" i="12"/>
  <c r="F39" i="12"/>
  <c r="E39" i="12"/>
  <c r="D39" i="12"/>
  <c r="C39" i="12" s="1"/>
  <c r="C38" i="12"/>
  <c r="C37" i="12"/>
  <c r="P32" i="12"/>
  <c r="O32" i="12"/>
  <c r="N32" i="12"/>
  <c r="M32" i="12"/>
  <c r="L32" i="12"/>
  <c r="K32" i="12"/>
  <c r="J32" i="12"/>
  <c r="I32" i="12"/>
  <c r="H32" i="12"/>
  <c r="G32" i="12"/>
  <c r="F32" i="12"/>
  <c r="E32" i="12"/>
  <c r="D32" i="12"/>
  <c r="C32" i="12" s="1"/>
  <c r="C31" i="12"/>
  <c r="C30" i="12"/>
  <c r="P29" i="12"/>
  <c r="M29" i="12"/>
  <c r="L29" i="12"/>
  <c r="I29" i="12"/>
  <c r="H29" i="12"/>
  <c r="E29" i="12"/>
  <c r="D29" i="12"/>
  <c r="P28" i="12"/>
  <c r="O28" i="12"/>
  <c r="N28" i="12"/>
  <c r="M28" i="12"/>
  <c r="L28" i="12"/>
  <c r="K28" i="12"/>
  <c r="J28" i="12"/>
  <c r="I28" i="12"/>
  <c r="H28" i="12"/>
  <c r="G28" i="12"/>
  <c r="F28" i="12"/>
  <c r="C28" i="12" s="1"/>
  <c r="E28" i="12"/>
  <c r="D28" i="12"/>
  <c r="P27" i="12"/>
  <c r="O27" i="12"/>
  <c r="N27" i="12"/>
  <c r="M27" i="12"/>
  <c r="L27" i="12"/>
  <c r="K27" i="12"/>
  <c r="J27" i="12"/>
  <c r="I27" i="12"/>
  <c r="H27" i="12"/>
  <c r="G27" i="12"/>
  <c r="F27" i="12"/>
  <c r="E27" i="12"/>
  <c r="D27" i="12"/>
  <c r="C27" i="12" s="1"/>
  <c r="P26" i="12"/>
  <c r="O26" i="12"/>
  <c r="O29" i="12" s="1"/>
  <c r="N26" i="12"/>
  <c r="N29" i="12" s="1"/>
  <c r="M26" i="12"/>
  <c r="L26" i="12"/>
  <c r="K26" i="12"/>
  <c r="K29" i="12" s="1"/>
  <c r="J26" i="12"/>
  <c r="J29" i="12" s="1"/>
  <c r="I26" i="12"/>
  <c r="H26" i="12"/>
  <c r="G26" i="12"/>
  <c r="G29" i="12" s="1"/>
  <c r="F26" i="12"/>
  <c r="C26" i="12" s="1"/>
  <c r="E26" i="12"/>
  <c r="D26" i="12"/>
  <c r="C25" i="12"/>
  <c r="C24" i="12"/>
  <c r="P23" i="12"/>
  <c r="O23" i="12"/>
  <c r="N23" i="12"/>
  <c r="M23" i="12"/>
  <c r="L23" i="12"/>
  <c r="K23" i="12"/>
  <c r="J23" i="12"/>
  <c r="I23" i="12"/>
  <c r="H23" i="12"/>
  <c r="G23" i="12"/>
  <c r="F23" i="12"/>
  <c r="C23" i="12" s="1"/>
  <c r="E23" i="12"/>
  <c r="D23" i="12"/>
  <c r="C22" i="12"/>
  <c r="C21" i="12"/>
  <c r="P20" i="12"/>
  <c r="O20" i="12"/>
  <c r="N20" i="12"/>
  <c r="M20" i="12"/>
  <c r="L20" i="12"/>
  <c r="K20" i="12"/>
  <c r="J20" i="12"/>
  <c r="I20" i="12"/>
  <c r="H20" i="12"/>
  <c r="G20" i="12"/>
  <c r="F20" i="12"/>
  <c r="C20" i="12" s="1"/>
  <c r="E20" i="12"/>
  <c r="D20" i="12"/>
  <c r="C19" i="12"/>
  <c r="C18" i="12"/>
  <c r="F10" i="12"/>
  <c r="C9" i="12"/>
  <c r="F8" i="12"/>
  <c r="E8" i="12"/>
  <c r="E7" i="12"/>
  <c r="E9" i="12" s="1"/>
  <c r="F9" i="12" l="1"/>
  <c r="F11" i="12" s="1"/>
  <c r="E11" i="12"/>
  <c r="C50" i="12"/>
  <c r="C29" i="12"/>
  <c r="N49" i="12"/>
  <c r="N54" i="12" s="1"/>
  <c r="O49" i="12"/>
  <c r="O54" i="12" s="1"/>
  <c r="F7" i="12"/>
  <c r="F29" i="12"/>
  <c r="L50" i="12"/>
  <c r="N51" i="12"/>
  <c r="C51" i="12" s="1"/>
  <c r="M50" i="12"/>
  <c r="L49" i="12"/>
  <c r="L54" i="12" s="1"/>
  <c r="F54" i="12"/>
  <c r="C54" i="12" s="1"/>
  <c r="C49" i="12" l="1"/>
  <c r="D29" i="7" l="1"/>
  <c r="D19" i="7"/>
  <c r="D34" i="7" s="1"/>
</calcChain>
</file>

<file path=xl/comments1.xml><?xml version="1.0" encoding="utf-8"?>
<comments xmlns="http://schemas.openxmlformats.org/spreadsheetml/2006/main">
  <authors>
    <author>作成者</author>
  </authors>
  <commentList>
    <comment ref="E19" authorId="0" shapeId="0">
      <text>
        <r>
          <rPr>
            <b/>
            <sz val="16"/>
            <color indexed="81"/>
            <rFont val="メイリオ"/>
            <family val="3"/>
            <charset val="128"/>
          </rPr>
          <t>見積単価(円/時間)を入力下さい</t>
        </r>
      </text>
    </comment>
    <comment ref="E29" authorId="0" shapeId="0">
      <text>
        <r>
          <rPr>
            <b/>
            <sz val="16"/>
            <color indexed="81"/>
            <rFont val="メイリオ"/>
            <family val="3"/>
            <charset val="128"/>
          </rPr>
          <t>見積単価(円/時間)を入力下さい</t>
        </r>
      </text>
    </comment>
  </commentList>
</comments>
</file>

<file path=xl/sharedStrings.xml><?xml version="1.0" encoding="utf-8"?>
<sst xmlns="http://schemas.openxmlformats.org/spreadsheetml/2006/main" count="594" uniqueCount="241">
  <si>
    <t>概算工数　計(分)</t>
    <rPh sb="0" eb="2">
      <t>ガイサン</t>
    </rPh>
    <rPh sb="2" eb="4">
      <t>コウスウ</t>
    </rPh>
    <rPh sb="5" eb="6">
      <t>ケイ</t>
    </rPh>
    <rPh sb="7" eb="8">
      <t>フン</t>
    </rPh>
    <phoneticPr fontId="8"/>
  </si>
  <si>
    <t>概算見積額
（税別）</t>
    <rPh sb="0" eb="2">
      <t>ガイサン</t>
    </rPh>
    <rPh sb="2" eb="4">
      <t>ミツモ</t>
    </rPh>
    <rPh sb="4" eb="5">
      <t>ガク</t>
    </rPh>
    <rPh sb="7" eb="8">
      <t>ゼイ</t>
    </rPh>
    <rPh sb="8" eb="9">
      <t>ベツ</t>
    </rPh>
    <phoneticPr fontId="7"/>
  </si>
  <si>
    <t>見積単価
(円/時間)
（税別）</t>
    <rPh sb="8" eb="10">
      <t>ジカン</t>
    </rPh>
    <rPh sb="13" eb="14">
      <t>ゼイ</t>
    </rPh>
    <rPh sb="14" eb="15">
      <t>ベツ</t>
    </rPh>
    <phoneticPr fontId="8"/>
  </si>
  <si>
    <t>業務名称</t>
    <rPh sb="0" eb="2">
      <t>ギョウム</t>
    </rPh>
    <rPh sb="2" eb="4">
      <t>メイショウ</t>
    </rPh>
    <phoneticPr fontId="7"/>
  </si>
  <si>
    <t>計</t>
    <rPh sb="0" eb="1">
      <t>ケイ</t>
    </rPh>
    <phoneticPr fontId="7"/>
  </si>
  <si>
    <t>被災事業者ならびに創業者等に対する相談型支援事業における業務推進・課題解決支援　(1)本部業務</t>
    <rPh sb="43" eb="47">
      <t>ホンブギョウム</t>
    </rPh>
    <phoneticPr fontId="7"/>
  </si>
  <si>
    <t>被災事業者ならびに創業者等に対する相談型支援事業における業務推進・課題解決支援　(2)支部業務</t>
    <rPh sb="43" eb="47">
      <t>シブギョウム</t>
    </rPh>
    <phoneticPr fontId="7"/>
  </si>
  <si>
    <t>DTFA想定・実績工数表</t>
    <rPh sb="4" eb="6">
      <t>ソウテイ</t>
    </rPh>
    <rPh sb="7" eb="9">
      <t>ジッセキ</t>
    </rPh>
    <rPh sb="9" eb="12">
      <t>コウスウヒョウ</t>
    </rPh>
    <phoneticPr fontId="8"/>
  </si>
  <si>
    <t>時間</t>
    <rPh sb="0" eb="2">
      <t>ジカン</t>
    </rPh>
    <phoneticPr fontId="8"/>
  </si>
  <si>
    <t>単価</t>
    <rPh sb="0" eb="2">
      <t>タンカ</t>
    </rPh>
    <phoneticPr fontId="8"/>
  </si>
  <si>
    <t>金額（税抜）</t>
    <rPh sb="0" eb="2">
      <t>キンガク</t>
    </rPh>
    <phoneticPr fontId="8"/>
  </si>
  <si>
    <t>金額（税込み）</t>
    <rPh sb="0" eb="2">
      <t>キンガク</t>
    </rPh>
    <rPh sb="4" eb="5">
      <t>コ</t>
    </rPh>
    <phoneticPr fontId="8"/>
  </si>
  <si>
    <t>本部業務</t>
    <rPh sb="0" eb="2">
      <t>ホンブ</t>
    </rPh>
    <rPh sb="2" eb="4">
      <t>ギョウム</t>
    </rPh>
    <phoneticPr fontId="8"/>
  </si>
  <si>
    <t>支部業務</t>
    <rPh sb="0" eb="4">
      <t>シブギョウム</t>
    </rPh>
    <phoneticPr fontId="8"/>
  </si>
  <si>
    <t>合計</t>
    <rPh sb="0" eb="2">
      <t>ゴウケイ</t>
    </rPh>
    <phoneticPr fontId="8"/>
  </si>
  <si>
    <t>※月々の日数については土日祝日を除く実日数にて算定しております。</t>
    <rPh sb="1" eb="3">
      <t>ツキヅキ</t>
    </rPh>
    <rPh sb="4" eb="6">
      <t>ニッスウ</t>
    </rPh>
    <rPh sb="11" eb="13">
      <t>ドニチ</t>
    </rPh>
    <rPh sb="13" eb="15">
      <t>シュクジツ</t>
    </rPh>
    <rPh sb="16" eb="17">
      <t>ノゾ</t>
    </rPh>
    <rPh sb="18" eb="21">
      <t>ジツニッスウ</t>
    </rPh>
    <rPh sb="23" eb="25">
      <t>サンテイ</t>
    </rPh>
    <phoneticPr fontId="8"/>
  </si>
  <si>
    <t>※月々の工数については実日数にて按分して算定しております。</t>
    <rPh sb="1" eb="3">
      <t>ツキヅキ</t>
    </rPh>
    <rPh sb="4" eb="6">
      <t>コウスウ</t>
    </rPh>
    <rPh sb="11" eb="14">
      <t>ジツニッスウ</t>
    </rPh>
    <rPh sb="16" eb="18">
      <t>アンブン</t>
    </rPh>
    <rPh sb="20" eb="22">
      <t>サンテイ</t>
    </rPh>
    <phoneticPr fontId="8"/>
  </si>
  <si>
    <t>4月</t>
    <rPh sb="1" eb="2">
      <t>ガツ</t>
    </rPh>
    <phoneticPr fontId="8"/>
  </si>
  <si>
    <t>5月</t>
    <rPh sb="1" eb="2">
      <t>ガツ</t>
    </rPh>
    <phoneticPr fontId="8"/>
  </si>
  <si>
    <t>6月</t>
    <rPh sb="1" eb="2">
      <t>ガツ</t>
    </rPh>
    <phoneticPr fontId="8"/>
  </si>
  <si>
    <t>7月</t>
    <rPh sb="1" eb="2">
      <t>ガツ</t>
    </rPh>
    <phoneticPr fontId="8"/>
  </si>
  <si>
    <t>8月</t>
    <rPh sb="1" eb="2">
      <t>ガツ</t>
    </rPh>
    <phoneticPr fontId="8"/>
  </si>
  <si>
    <t>9月</t>
    <rPh sb="1" eb="2">
      <t>ガツ</t>
    </rPh>
    <phoneticPr fontId="8"/>
  </si>
  <si>
    <t>10月</t>
  </si>
  <si>
    <t>11月</t>
  </si>
  <si>
    <t>12月</t>
  </si>
  <si>
    <t>1月</t>
  </si>
  <si>
    <t>2月</t>
  </si>
  <si>
    <t>3月</t>
  </si>
  <si>
    <t>3月2回目</t>
    <rPh sb="1" eb="2">
      <t>ガツ</t>
    </rPh>
    <rPh sb="3" eb="5">
      <t>カイメ</t>
    </rPh>
    <phoneticPr fontId="8"/>
  </si>
  <si>
    <t>期間</t>
    <rPh sb="0" eb="2">
      <t>キカン</t>
    </rPh>
    <phoneticPr fontId="8"/>
  </si>
  <si>
    <t>3/18～4/14</t>
    <phoneticPr fontId="8"/>
  </si>
  <si>
    <t>4/15～5/12</t>
    <phoneticPr fontId="8"/>
  </si>
  <si>
    <t>5/13～6/16</t>
    <phoneticPr fontId="8"/>
  </si>
  <si>
    <t>6/17～7/14</t>
    <phoneticPr fontId="8"/>
  </si>
  <si>
    <t>7/15～8/18</t>
    <phoneticPr fontId="8"/>
  </si>
  <si>
    <t>8/19～9/15</t>
    <phoneticPr fontId="8"/>
  </si>
  <si>
    <t>9/16～10/13</t>
    <phoneticPr fontId="8"/>
  </si>
  <si>
    <t>10/14～11/17</t>
    <phoneticPr fontId="8"/>
  </si>
  <si>
    <t>11/18～12/15</t>
    <phoneticPr fontId="8"/>
  </si>
  <si>
    <t>12/16～1/19</t>
    <phoneticPr fontId="8"/>
  </si>
  <si>
    <t>1/20～2/16</t>
    <phoneticPr fontId="8"/>
  </si>
  <si>
    <t>2/17～3/15</t>
    <phoneticPr fontId="8"/>
  </si>
  <si>
    <t>3/16～3/31</t>
    <phoneticPr fontId="8"/>
  </si>
  <si>
    <t>日数</t>
    <rPh sb="0" eb="2">
      <t>ニッスウ</t>
    </rPh>
    <phoneticPr fontId="8"/>
  </si>
  <si>
    <t>平日</t>
    <rPh sb="0" eb="2">
      <t>ヘイジツ</t>
    </rPh>
    <phoneticPr fontId="8"/>
  </si>
  <si>
    <t>休日</t>
    <rPh sb="0" eb="2">
      <t>キュウジツ</t>
    </rPh>
    <phoneticPr fontId="8"/>
  </si>
  <si>
    <t>本部（予算）</t>
    <rPh sb="0" eb="2">
      <t>ホンブ</t>
    </rPh>
    <rPh sb="3" eb="5">
      <t>ヨサン</t>
    </rPh>
    <phoneticPr fontId="8"/>
  </si>
  <si>
    <t>工数</t>
    <rPh sb="0" eb="2">
      <t>コウスウ</t>
    </rPh>
    <phoneticPr fontId="8"/>
  </si>
  <si>
    <t>支部（予算）</t>
    <rPh sb="0" eb="2">
      <t>シブ</t>
    </rPh>
    <rPh sb="3" eb="5">
      <t>ヨサン</t>
    </rPh>
    <phoneticPr fontId="8"/>
  </si>
  <si>
    <t>合計（予算）</t>
    <rPh sb="0" eb="2">
      <t>ゴウケイ</t>
    </rPh>
    <rPh sb="3" eb="5">
      <t>ヨサン</t>
    </rPh>
    <phoneticPr fontId="8"/>
  </si>
  <si>
    <t>合計（実績）</t>
    <rPh sb="0" eb="2">
      <t>ゴウケイ</t>
    </rPh>
    <rPh sb="3" eb="5">
      <t>ジッセキ</t>
    </rPh>
    <phoneticPr fontId="8"/>
  </si>
  <si>
    <t>金額</t>
    <rPh sb="0" eb="2">
      <t>キンガク</t>
    </rPh>
    <phoneticPr fontId="8"/>
  </si>
  <si>
    <t>販路人材（予算）</t>
    <rPh sb="0" eb="4">
      <t>ハンロジンザイ</t>
    </rPh>
    <rPh sb="5" eb="7">
      <t>ヨサン</t>
    </rPh>
    <phoneticPr fontId="8"/>
  </si>
  <si>
    <t>諸経費</t>
    <rPh sb="0" eb="3">
      <t>ショケイヒ</t>
    </rPh>
    <phoneticPr fontId="8"/>
  </si>
  <si>
    <t>本部（実績・見通し）</t>
    <rPh sb="0" eb="2">
      <t>ホンブ</t>
    </rPh>
    <rPh sb="3" eb="5">
      <t>ジッセキ</t>
    </rPh>
    <rPh sb="6" eb="8">
      <t>ミトオ</t>
    </rPh>
    <phoneticPr fontId="8"/>
  </si>
  <si>
    <t>支部（実績・見通し）</t>
    <rPh sb="0" eb="2">
      <t>シブ</t>
    </rPh>
    <rPh sb="3" eb="5">
      <t>ジッセキ</t>
    </rPh>
    <rPh sb="6" eb="8">
      <t>ミトオ</t>
    </rPh>
    <phoneticPr fontId="8"/>
  </si>
  <si>
    <t>販路人材（実績・見通し）</t>
    <rPh sb="0" eb="4">
      <t>ハンロジンザイ</t>
    </rPh>
    <rPh sb="5" eb="7">
      <t>ジッセキ</t>
    </rPh>
    <rPh sb="8" eb="10">
      <t>ミトオ</t>
    </rPh>
    <phoneticPr fontId="8"/>
  </si>
  <si>
    <t>諸経費（実績・見通し）</t>
    <rPh sb="0" eb="3">
      <t>ショケイヒ</t>
    </rPh>
    <rPh sb="4" eb="6">
      <t>ジッセキ</t>
    </rPh>
    <rPh sb="7" eb="9">
      <t>ミトオ</t>
    </rPh>
    <phoneticPr fontId="8"/>
  </si>
  <si>
    <t>合計（実績・見通し）</t>
    <rPh sb="0" eb="2">
      <t>ゴウケイ</t>
    </rPh>
    <rPh sb="3" eb="5">
      <t>ジッセキ</t>
    </rPh>
    <rPh sb="6" eb="8">
      <t>ミトオ</t>
    </rPh>
    <phoneticPr fontId="8"/>
  </si>
  <si>
    <t>本部（差額）</t>
    <rPh sb="0" eb="2">
      <t>ホンブ</t>
    </rPh>
    <rPh sb="3" eb="5">
      <t>サガク</t>
    </rPh>
    <phoneticPr fontId="8"/>
  </si>
  <si>
    <t>支部（差額）</t>
    <rPh sb="0" eb="2">
      <t>シブ</t>
    </rPh>
    <rPh sb="3" eb="5">
      <t>サガク</t>
    </rPh>
    <phoneticPr fontId="8"/>
  </si>
  <si>
    <t>販路人材（差額）</t>
    <rPh sb="0" eb="4">
      <t>ハンロジンザイ</t>
    </rPh>
    <rPh sb="5" eb="7">
      <t>サガク</t>
    </rPh>
    <phoneticPr fontId="8"/>
  </si>
  <si>
    <t>諸経費（差額）</t>
    <rPh sb="0" eb="3">
      <t>ショケイヒ</t>
    </rPh>
    <rPh sb="4" eb="6">
      <t>サガク</t>
    </rPh>
    <phoneticPr fontId="8"/>
  </si>
  <si>
    <t>合計（差額）</t>
    <rPh sb="0" eb="2">
      <t>ゴウケイ</t>
    </rPh>
    <rPh sb="3" eb="5">
      <t>サガク</t>
    </rPh>
    <phoneticPr fontId="8"/>
  </si>
  <si>
    <t>本部</t>
    <rPh sb="0" eb="2">
      <t>ホンブ</t>
    </rPh>
    <phoneticPr fontId="7"/>
  </si>
  <si>
    <r>
      <t>1.今回</t>
    </r>
    <r>
      <rPr>
        <sz val="16"/>
        <rFont val="ＭＳ Ｐゴシック"/>
        <family val="3"/>
        <charset val="128"/>
        <scheme val="minor"/>
      </rPr>
      <t>（2022.10.1～2023.9.30）契約時設計工数および決定額</t>
    </r>
    <rPh sb="2" eb="4">
      <t>コンカイ</t>
    </rPh>
    <rPh sb="25" eb="28">
      <t>ケイヤクジ</t>
    </rPh>
    <rPh sb="28" eb="32">
      <t>セッケイコウスウ</t>
    </rPh>
    <rPh sb="35" eb="38">
      <t>ケッテイガク</t>
    </rPh>
    <phoneticPr fontId="8"/>
  </si>
  <si>
    <r>
      <t>　2023年４月契約変更（販路人材追加）</t>
    </r>
    <r>
      <rPr>
        <sz val="16"/>
        <rFont val="ＭＳ Ｐゴシック"/>
        <family val="3"/>
        <charset val="128"/>
        <scheme val="minor"/>
      </rPr>
      <t>（2022.10.1～2024.3.31）契約時設計工数および決定額</t>
    </r>
    <rPh sb="5" eb="6">
      <t>ネン</t>
    </rPh>
    <rPh sb="7" eb="8">
      <t>ガツ</t>
    </rPh>
    <rPh sb="8" eb="12">
      <t>ケイヤクヘンコウ</t>
    </rPh>
    <rPh sb="13" eb="15">
      <t>ハンロ</t>
    </rPh>
    <rPh sb="15" eb="17">
      <t>ジンザイ</t>
    </rPh>
    <rPh sb="17" eb="19">
      <t>ツイカ</t>
    </rPh>
    <rPh sb="41" eb="44">
      <t>ケイヤクジ</t>
    </rPh>
    <rPh sb="44" eb="48">
      <t>セッケイコウスウ</t>
    </rPh>
    <rPh sb="51" eb="54">
      <t>ケッテイガク</t>
    </rPh>
    <phoneticPr fontId="8"/>
  </si>
  <si>
    <t>決定額</t>
    <rPh sb="0" eb="3">
      <t>ケッテイガク</t>
    </rPh>
    <phoneticPr fontId="8"/>
  </si>
  <si>
    <t>小計</t>
    <rPh sb="0" eb="2">
      <t>ショウケイ</t>
    </rPh>
    <phoneticPr fontId="8"/>
  </si>
  <si>
    <t>販路人材</t>
    <rPh sb="0" eb="2">
      <t>ハンロ</t>
    </rPh>
    <rPh sb="2" eb="4">
      <t>ジンザイ</t>
    </rPh>
    <phoneticPr fontId="8"/>
  </si>
  <si>
    <t>参考2,000</t>
    <rPh sb="0" eb="2">
      <t>サンコウ</t>
    </rPh>
    <phoneticPr fontId="8"/>
  </si>
  <si>
    <r>
      <t>2.2023年4月～2024年3月までの</t>
    </r>
    <r>
      <rPr>
        <b/>
        <sz val="16"/>
        <color theme="1"/>
        <rFont val="ＭＳ Ｐゴシック"/>
        <family val="3"/>
        <charset val="128"/>
        <scheme val="minor"/>
      </rPr>
      <t>想定工数・実績工数（月別）</t>
    </r>
    <rPh sb="6" eb="7">
      <t>ネン</t>
    </rPh>
    <rPh sb="8" eb="9">
      <t>ガツ</t>
    </rPh>
    <rPh sb="14" eb="15">
      <t>ネン</t>
    </rPh>
    <rPh sb="16" eb="17">
      <t>ガツ</t>
    </rPh>
    <rPh sb="20" eb="22">
      <t>ソウテイ</t>
    </rPh>
    <rPh sb="22" eb="24">
      <t>コウスウ</t>
    </rPh>
    <rPh sb="25" eb="29">
      <t>ジッセキコウスウ</t>
    </rPh>
    <rPh sb="30" eb="32">
      <t>ツキベツ</t>
    </rPh>
    <phoneticPr fontId="8"/>
  </si>
  <si>
    <t>本部（実績）</t>
    <rPh sb="0" eb="2">
      <t>ホンブ</t>
    </rPh>
    <rPh sb="3" eb="5">
      <t>ジッセキ</t>
    </rPh>
    <phoneticPr fontId="8"/>
  </si>
  <si>
    <t>支部（実績）</t>
    <rPh sb="0" eb="2">
      <t>シブ</t>
    </rPh>
    <rPh sb="3" eb="5">
      <t>ジッセキ</t>
    </rPh>
    <phoneticPr fontId="8"/>
  </si>
  <si>
    <t>本部（差）</t>
    <rPh sb="0" eb="2">
      <t>ホンブ</t>
    </rPh>
    <rPh sb="3" eb="4">
      <t>サ</t>
    </rPh>
    <phoneticPr fontId="8"/>
  </si>
  <si>
    <t>支部（差）</t>
    <rPh sb="0" eb="2">
      <t>シブ</t>
    </rPh>
    <rPh sb="3" eb="4">
      <t>サ</t>
    </rPh>
    <phoneticPr fontId="8"/>
  </si>
  <si>
    <t>合計（差）</t>
    <rPh sb="0" eb="2">
      <t>ゴウケイ</t>
    </rPh>
    <rPh sb="3" eb="4">
      <t>サ</t>
    </rPh>
    <phoneticPr fontId="8"/>
  </si>
  <si>
    <t>販路人材（想定）</t>
    <rPh sb="0" eb="4">
      <t>ハンロジンザイ</t>
    </rPh>
    <rPh sb="5" eb="7">
      <t>ソウテイ</t>
    </rPh>
    <phoneticPr fontId="8"/>
  </si>
  <si>
    <t>販路人材（実績）</t>
    <rPh sb="0" eb="4">
      <t>ハンロジンザイ</t>
    </rPh>
    <rPh sb="5" eb="7">
      <t>ジッセキ</t>
    </rPh>
    <phoneticPr fontId="8"/>
  </si>
  <si>
    <t>販路人材（差）</t>
    <rPh sb="0" eb="4">
      <t>ハンロジンザイ</t>
    </rPh>
    <rPh sb="5" eb="6">
      <t>サ</t>
    </rPh>
    <phoneticPr fontId="8"/>
  </si>
  <si>
    <t>設計工数策定の根拠</t>
    <rPh sb="0" eb="4">
      <t>セッケイコウスウ</t>
    </rPh>
    <rPh sb="4" eb="6">
      <t>サクテイ</t>
    </rPh>
    <rPh sb="7" eb="9">
      <t>コンキョ</t>
    </rPh>
    <phoneticPr fontId="7"/>
  </si>
  <si>
    <t>○支部工数：2023年実施・見通しからで算定</t>
    <rPh sb="1" eb="3">
      <t>シブ</t>
    </rPh>
    <rPh sb="3" eb="5">
      <t>コウスウ</t>
    </rPh>
    <phoneticPr fontId="7"/>
  </si>
  <si>
    <r>
      <t>・6,182時間＝</t>
    </r>
    <r>
      <rPr>
        <b/>
        <sz val="16"/>
        <color theme="1"/>
        <rFont val="Meiryo UI"/>
        <family val="3"/>
        <charset val="128"/>
      </rPr>
      <t>6,200時間</t>
    </r>
    <rPh sb="6" eb="8">
      <t>ジカン</t>
    </rPh>
    <rPh sb="14" eb="16">
      <t>ジカン</t>
    </rPh>
    <phoneticPr fontId="7"/>
  </si>
  <si>
    <t>3/18～4/14</t>
  </si>
  <si>
    <t>4/15～5/12</t>
  </si>
  <si>
    <t>5/13～6/16</t>
  </si>
  <si>
    <t>6/17～7/14</t>
  </si>
  <si>
    <t>7/15～8/18</t>
  </si>
  <si>
    <t>8/19～9/15</t>
  </si>
  <si>
    <t>9/16～10/13</t>
  </si>
  <si>
    <t>請求月</t>
    <rPh sb="0" eb="3">
      <t>セイキュウツキ</t>
    </rPh>
    <phoneticPr fontId="8"/>
  </si>
  <si>
    <t>4月</t>
  </si>
  <si>
    <t>5月</t>
  </si>
  <si>
    <t>6月</t>
  </si>
  <si>
    <t>7月</t>
  </si>
  <si>
    <t>8月</t>
  </si>
  <si>
    <t>9月</t>
  </si>
  <si>
    <t>1月</t>
    <rPh sb="1" eb="2">
      <t>ガツ</t>
    </rPh>
    <phoneticPr fontId="8"/>
  </si>
  <si>
    <t>2月</t>
    <rPh sb="1" eb="2">
      <t>ガツ</t>
    </rPh>
    <phoneticPr fontId="8"/>
  </si>
  <si>
    <t>3月</t>
    <rPh sb="1" eb="2">
      <t>ガツ</t>
    </rPh>
    <phoneticPr fontId="8"/>
  </si>
  <si>
    <t>本部</t>
    <rPh sb="0" eb="2">
      <t>ホンブ</t>
    </rPh>
    <phoneticPr fontId="8"/>
  </si>
  <si>
    <t>本部当初想定工数</t>
    <rPh sb="0" eb="2">
      <t>ホンブ</t>
    </rPh>
    <rPh sb="2" eb="4">
      <t>トウショ</t>
    </rPh>
    <rPh sb="4" eb="6">
      <t>ソウテイ</t>
    </rPh>
    <rPh sb="6" eb="8">
      <t>コウスウ</t>
    </rPh>
    <phoneticPr fontId="8"/>
  </si>
  <si>
    <t>本部工数（実績）</t>
    <rPh sb="0" eb="4">
      <t>ホンブコウスウ</t>
    </rPh>
    <rPh sb="5" eb="7">
      <t>ジッセキ</t>
    </rPh>
    <phoneticPr fontId="8"/>
  </si>
  <si>
    <t>超過工数</t>
    <rPh sb="0" eb="2">
      <t>チョウカ</t>
    </rPh>
    <rPh sb="2" eb="4">
      <t>コウスウ</t>
    </rPh>
    <phoneticPr fontId="8"/>
  </si>
  <si>
    <t>超過の要因</t>
    <rPh sb="0" eb="2">
      <t>チョウカ</t>
    </rPh>
    <rPh sb="3" eb="5">
      <t>ヨウイン</t>
    </rPh>
    <phoneticPr fontId="8"/>
  </si>
  <si>
    <t>特命案件</t>
    <rPh sb="0" eb="2">
      <t>トクメイ</t>
    </rPh>
    <rPh sb="2" eb="4">
      <t>アンケン</t>
    </rPh>
    <phoneticPr fontId="8"/>
  </si>
  <si>
    <t>差分(その他の業務)</t>
    <rPh sb="0" eb="2">
      <t>サブン</t>
    </rPh>
    <rPh sb="5" eb="6">
      <t>タ</t>
    </rPh>
    <rPh sb="7" eb="9">
      <t>ギョウム</t>
    </rPh>
    <phoneticPr fontId="8"/>
  </si>
  <si>
    <t>＜要因分析＞</t>
    <rPh sb="1" eb="3">
      <t>ヨウイン</t>
    </rPh>
    <rPh sb="3" eb="5">
      <t>ブンセキ</t>
    </rPh>
    <phoneticPr fontId="8"/>
  </si>
  <si>
    <t>Ｊヴィレッジ（ST3）</t>
    <phoneticPr fontId="8"/>
  </si>
  <si>
    <t>ワインデング福島（ST3）</t>
    <rPh sb="6" eb="8">
      <t>フクシマ</t>
    </rPh>
    <phoneticPr fontId="8"/>
  </si>
  <si>
    <t>かわうちワイン（ST3）</t>
    <phoneticPr fontId="8"/>
  </si>
  <si>
    <t>ホップジャパン（ST3）</t>
    <phoneticPr fontId="8"/>
  </si>
  <si>
    <t>なりわい室業務移管（-）</t>
    <rPh sb="4" eb="5">
      <t>シツ</t>
    </rPh>
    <rPh sb="5" eb="9">
      <t>ギョウムイカン</t>
    </rPh>
    <phoneticPr fontId="8"/>
  </si>
  <si>
    <t>競走馬育成牧場（-）</t>
    <rPh sb="0" eb="3">
      <t>キョウソウバ</t>
    </rPh>
    <rPh sb="3" eb="7">
      <t>イクセイボクジョウ</t>
    </rPh>
    <phoneticPr fontId="8"/>
  </si>
  <si>
    <t>都路スイーツYUI（ST2）</t>
    <rPh sb="0" eb="2">
      <t>ミヤコジ</t>
    </rPh>
    <phoneticPr fontId="8"/>
  </si>
  <si>
    <t>水産関係（-）</t>
    <rPh sb="0" eb="4">
      <t>スイサンカンケイ</t>
    </rPh>
    <phoneticPr fontId="8"/>
  </si>
  <si>
    <t>ネモト（ST3　本部/福島支部案件）</t>
    <rPh sb="8" eb="10">
      <t>ホンブ</t>
    </rPh>
    <rPh sb="11" eb="15">
      <t>フクシマシブ</t>
    </rPh>
    <rPh sb="15" eb="17">
      <t>アンケン</t>
    </rPh>
    <phoneticPr fontId="8"/>
  </si>
  <si>
    <t>相馬屋（ST4）</t>
    <rPh sb="0" eb="3">
      <t>ソウマヤ</t>
    </rPh>
    <phoneticPr fontId="8"/>
  </si>
  <si>
    <t>AIMS（STブランク・人材支援あり）</t>
    <rPh sb="12" eb="16">
      <t>ジンザイシエン</t>
    </rPh>
    <phoneticPr fontId="8"/>
  </si>
  <si>
    <t>HANERU葛尾（STブランク）</t>
    <phoneticPr fontId="8"/>
  </si>
  <si>
    <t>丸上青果（ST3）</t>
    <phoneticPr fontId="8"/>
  </si>
  <si>
    <t>　齋春商店</t>
    <phoneticPr fontId="8"/>
  </si>
  <si>
    <t>本部工数の主な内訳（特命案件除く）</t>
    <rPh sb="0" eb="2">
      <t>ホンブ</t>
    </rPh>
    <rPh sb="2" eb="4">
      <t>コウスウ</t>
    </rPh>
    <rPh sb="5" eb="6">
      <t>オモ</t>
    </rPh>
    <rPh sb="7" eb="9">
      <t>ウチワケ</t>
    </rPh>
    <rPh sb="10" eb="12">
      <t>トクメイ</t>
    </rPh>
    <rPh sb="12" eb="14">
      <t>アンケン</t>
    </rPh>
    <rPh sb="14" eb="15">
      <t>ノゾ</t>
    </rPh>
    <phoneticPr fontId="8"/>
  </si>
  <si>
    <t>実績報告書作成</t>
    <rPh sb="0" eb="5">
      <t>ジッセキホウコクショ</t>
    </rPh>
    <rPh sb="5" eb="7">
      <t>サクセイ</t>
    </rPh>
    <phoneticPr fontId="8"/>
  </si>
  <si>
    <t>会議体出席</t>
    <rPh sb="0" eb="5">
      <t>カイギタイシュッセキ</t>
    </rPh>
    <phoneticPr fontId="8"/>
  </si>
  <si>
    <t>インハウス確認</t>
    <rPh sb="5" eb="7">
      <t>カクニン</t>
    </rPh>
    <phoneticPr fontId="8"/>
  </si>
  <si>
    <t>同行訪問（資料作成、打ち合わせ除く）</t>
    <rPh sb="0" eb="4">
      <t>ドウコウホウモン</t>
    </rPh>
    <rPh sb="5" eb="7">
      <t>シリョウ</t>
    </rPh>
    <rPh sb="7" eb="9">
      <t>サクセイ</t>
    </rPh>
    <rPh sb="10" eb="11">
      <t>ウ</t>
    </rPh>
    <rPh sb="12" eb="13">
      <t>ア</t>
    </rPh>
    <rPh sb="15" eb="16">
      <t>ノゾ</t>
    </rPh>
    <phoneticPr fontId="8"/>
  </si>
  <si>
    <t>その他打ち合わせ、資料作成</t>
    <rPh sb="2" eb="3">
      <t>タ</t>
    </rPh>
    <rPh sb="3" eb="4">
      <t>ウ</t>
    </rPh>
    <rPh sb="5" eb="6">
      <t>ア</t>
    </rPh>
    <rPh sb="9" eb="13">
      <t>シリョウサクセイ</t>
    </rPh>
    <phoneticPr fontId="8"/>
  </si>
  <si>
    <t>移動時間</t>
    <rPh sb="0" eb="4">
      <t>イドウジカン</t>
    </rPh>
    <phoneticPr fontId="8"/>
  </si>
  <si>
    <t>合計</t>
    <rPh sb="0" eb="2">
      <t>ゴウケイ</t>
    </rPh>
    <phoneticPr fontId="7"/>
  </si>
  <si>
    <t>○工数</t>
    <rPh sb="1" eb="3">
      <t>コウスウ</t>
    </rPh>
    <phoneticPr fontId="8"/>
  </si>
  <si>
    <t>○件数</t>
    <rPh sb="1" eb="3">
      <t>ケンスウ</t>
    </rPh>
    <phoneticPr fontId="8"/>
  </si>
  <si>
    <t>○4月～12月（9か月）の実績ベースで算定</t>
    <rPh sb="2" eb="3">
      <t>ガツ</t>
    </rPh>
    <rPh sb="6" eb="7">
      <t>ガツ</t>
    </rPh>
    <rPh sb="10" eb="11">
      <t>ゲツ</t>
    </rPh>
    <rPh sb="13" eb="15">
      <t>ジッセキ</t>
    </rPh>
    <rPh sb="19" eb="21">
      <t>サンテイ</t>
    </rPh>
    <phoneticPr fontId="8"/>
  </si>
  <si>
    <t>○10月～12月（3か月）の実績ベースで算定</t>
    <rPh sb="3" eb="4">
      <t>ガツ</t>
    </rPh>
    <rPh sb="7" eb="8">
      <t>ガツ</t>
    </rPh>
    <rPh sb="11" eb="12">
      <t>ゲツ</t>
    </rPh>
    <rPh sb="14" eb="16">
      <t>ジッセキ</t>
    </rPh>
    <rPh sb="20" eb="22">
      <t>サンテイ</t>
    </rPh>
    <phoneticPr fontId="8"/>
  </si>
  <si>
    <t>○件数</t>
    <rPh sb="1" eb="3">
      <t>ケンスウ</t>
    </rPh>
    <phoneticPr fontId="7"/>
  </si>
  <si>
    <t>○時間数</t>
    <rPh sb="1" eb="4">
      <t>ジカンスウ</t>
    </rPh>
    <phoneticPr fontId="7"/>
  </si>
  <si>
    <t>時間</t>
    <rPh sb="0" eb="2">
      <t>ジカン</t>
    </rPh>
    <phoneticPr fontId="7"/>
  </si>
  <si>
    <t>件数</t>
    <rPh sb="0" eb="2">
      <t>ケンスウ</t>
    </rPh>
    <phoneticPr fontId="7"/>
  </si>
  <si>
    <t>2024年度案</t>
    <rPh sb="4" eb="6">
      <t>ネンド</t>
    </rPh>
    <rPh sb="6" eb="7">
      <t>アン</t>
    </rPh>
    <phoneticPr fontId="7"/>
  </si>
  <si>
    <t>年間</t>
    <rPh sb="0" eb="2">
      <t>ネンカン</t>
    </rPh>
    <phoneticPr fontId="7"/>
  </si>
  <si>
    <t>1日当たり</t>
    <rPh sb="1" eb="3">
      <t>ニチア</t>
    </rPh>
    <phoneticPr fontId="7"/>
  </si>
  <si>
    <t>○支部工数内訳</t>
    <rPh sb="1" eb="3">
      <t>シブ</t>
    </rPh>
    <rPh sb="3" eb="5">
      <t>コウスウ</t>
    </rPh>
    <rPh sb="5" eb="7">
      <t>ウチワケ</t>
    </rPh>
    <phoneticPr fontId="7"/>
  </si>
  <si>
    <t>実績（合計）</t>
    <rPh sb="0" eb="2">
      <t>ジッセキ</t>
    </rPh>
    <rPh sb="3" eb="5">
      <t>ゴウケイ</t>
    </rPh>
    <phoneticPr fontId="3"/>
  </si>
  <si>
    <t>実績（福島）</t>
    <rPh sb="0" eb="2">
      <t>ジッセキ</t>
    </rPh>
    <rPh sb="3" eb="5">
      <t>フクシマ</t>
    </rPh>
    <phoneticPr fontId="3"/>
  </si>
  <si>
    <t>実績（南相馬）</t>
    <rPh sb="0" eb="2">
      <t>ジッセキ</t>
    </rPh>
    <rPh sb="3" eb="6">
      <t>ミナミソウマ</t>
    </rPh>
    <phoneticPr fontId="3"/>
  </si>
  <si>
    <t>実績（いわき）</t>
    <rPh sb="0" eb="2">
      <t>ジッセキ</t>
    </rPh>
    <phoneticPr fontId="3"/>
  </si>
  <si>
    <t>実績（東京）</t>
    <rPh sb="0" eb="2">
      <t>ジッセキ</t>
    </rPh>
    <rPh sb="3" eb="5">
      <t>トウキョウ</t>
    </rPh>
    <phoneticPr fontId="3"/>
  </si>
  <si>
    <t>2022年度</t>
    <rPh sb="4" eb="6">
      <t>ネンド</t>
    </rPh>
    <phoneticPr fontId="7"/>
  </si>
  <si>
    <t>2023年度</t>
    <rPh sb="4" eb="6">
      <t>ネンド</t>
    </rPh>
    <phoneticPr fontId="7"/>
  </si>
  <si>
    <t>合計</t>
    <rPh sb="0" eb="2">
      <t>ゴウケイ</t>
    </rPh>
    <phoneticPr fontId="7"/>
  </si>
  <si>
    <t>2024年度（案）</t>
    <rPh sb="4" eb="6">
      <t>ネンド</t>
    </rPh>
    <rPh sb="7" eb="8">
      <t>アン</t>
    </rPh>
    <phoneticPr fontId="7"/>
  </si>
  <si>
    <t>予備（本部預かり）</t>
    <rPh sb="0" eb="2">
      <t>ヨビ</t>
    </rPh>
    <rPh sb="3" eb="5">
      <t>ホンブ</t>
    </rPh>
    <rPh sb="5" eb="6">
      <t>アズ</t>
    </rPh>
    <phoneticPr fontId="7"/>
  </si>
  <si>
    <t>1カ月当たり</t>
    <rPh sb="2" eb="3">
      <t>ゲツ</t>
    </rPh>
    <rPh sb="3" eb="4">
      <t>ア</t>
    </rPh>
    <phoneticPr fontId="7"/>
  </si>
  <si>
    <t>※参考　１人×８時間×243日＝1,944時間</t>
    <rPh sb="1" eb="3">
      <t>サンコウ</t>
    </rPh>
    <rPh sb="5" eb="6">
      <t>ニン</t>
    </rPh>
    <rPh sb="8" eb="10">
      <t>ジカン</t>
    </rPh>
    <rPh sb="14" eb="15">
      <t>ニチ</t>
    </rPh>
    <rPh sb="21" eb="23">
      <t>ジカン</t>
    </rPh>
    <phoneticPr fontId="7"/>
  </si>
  <si>
    <t>役職</t>
    <rPh sb="0" eb="2">
      <t>ヤクショク</t>
    </rPh>
    <phoneticPr fontId="7"/>
  </si>
  <si>
    <t>氏名</t>
    <rPh sb="0" eb="2">
      <t>シメイ</t>
    </rPh>
    <phoneticPr fontId="7"/>
  </si>
  <si>
    <t>担当箇所</t>
    <rPh sb="0" eb="2">
      <t>タントウ</t>
    </rPh>
    <rPh sb="2" eb="4">
      <t>カショ</t>
    </rPh>
    <phoneticPr fontId="7"/>
  </si>
  <si>
    <t>最終責任者</t>
    <rPh sb="0" eb="5">
      <t>サイシュウセキニンシャ</t>
    </rPh>
    <phoneticPr fontId="7"/>
  </si>
  <si>
    <t>プロジェクトリーダー</t>
    <phoneticPr fontId="7"/>
  </si>
  <si>
    <t>メンバー</t>
    <phoneticPr fontId="7"/>
  </si>
  <si>
    <t>福島支部</t>
    <rPh sb="0" eb="4">
      <t>フクシマシブ</t>
    </rPh>
    <phoneticPr fontId="7"/>
  </si>
  <si>
    <t>佐藤 公則</t>
    <phoneticPr fontId="7"/>
  </si>
  <si>
    <t>土屋 立暢</t>
    <phoneticPr fontId="7"/>
  </si>
  <si>
    <t>山北 和徳</t>
    <phoneticPr fontId="7"/>
  </si>
  <si>
    <t>塚本 弥青</t>
    <phoneticPr fontId="7"/>
  </si>
  <si>
    <t>平松 玲</t>
    <phoneticPr fontId="7"/>
  </si>
  <si>
    <t>中尾 清暉</t>
    <phoneticPr fontId="7"/>
  </si>
  <si>
    <t>松岡 太郎(2024/1/22～福島着任）</t>
    <rPh sb="16" eb="18">
      <t>フクシマ</t>
    </rPh>
    <rPh sb="18" eb="20">
      <t>チャクニン</t>
    </rPh>
    <phoneticPr fontId="7"/>
  </si>
  <si>
    <t>厨子 雅士(2024/1/23～福島着任）</t>
    <rPh sb="16" eb="18">
      <t>フクシマ</t>
    </rPh>
    <rPh sb="18" eb="20">
      <t>チャクニン</t>
    </rPh>
    <phoneticPr fontId="7"/>
  </si>
  <si>
    <t>丹後 宏章</t>
  </si>
  <si>
    <t>山田 皓介</t>
    <rPh sb="0" eb="2">
      <t>ヤマダ</t>
    </rPh>
    <rPh sb="3" eb="5">
      <t>コウスケ</t>
    </rPh>
    <phoneticPr fontId="3"/>
  </si>
  <si>
    <t>大塚 健太</t>
    <rPh sb="0" eb="2">
      <t>オオツカ</t>
    </rPh>
    <rPh sb="3" eb="5">
      <t>ケンタ</t>
    </rPh>
    <phoneticPr fontId="3"/>
  </si>
  <si>
    <t>大澤 香子</t>
  </si>
  <si>
    <t>豊島 隆明</t>
  </si>
  <si>
    <t>大堀 顕司</t>
  </si>
  <si>
    <t>水野 駿也</t>
  </si>
  <si>
    <t>小田川 将大</t>
    <rPh sb="0" eb="3">
      <t>オダガワ</t>
    </rPh>
    <rPh sb="4" eb="6">
      <t>マサヒロ</t>
    </rPh>
    <phoneticPr fontId="3"/>
  </si>
  <si>
    <t>メンバー（離職）</t>
    <rPh sb="5" eb="7">
      <t>リショク</t>
    </rPh>
    <phoneticPr fontId="7"/>
  </si>
  <si>
    <t>メンバー（旧福島担当）</t>
    <rPh sb="5" eb="6">
      <t>キュウ</t>
    </rPh>
    <rPh sb="6" eb="8">
      <t>フクシマ</t>
    </rPh>
    <rPh sb="8" eb="10">
      <t>タントウ</t>
    </rPh>
    <phoneticPr fontId="7"/>
  </si>
  <si>
    <t>いわき支部</t>
    <rPh sb="3" eb="5">
      <t>シブ</t>
    </rPh>
    <phoneticPr fontId="7"/>
  </si>
  <si>
    <t>南相馬支部</t>
    <rPh sb="0" eb="5">
      <t>ミナミソウマシブ</t>
    </rPh>
    <phoneticPr fontId="7"/>
  </si>
  <si>
    <t>東京支部</t>
    <rPh sb="0" eb="4">
      <t>トウキョウシブ</t>
    </rPh>
    <phoneticPr fontId="7"/>
  </si>
  <si>
    <t>ネモト（福島支部）専任</t>
    <rPh sb="4" eb="8">
      <t>フクシマシブ</t>
    </rPh>
    <rPh sb="9" eb="11">
      <t>センニン</t>
    </rPh>
    <phoneticPr fontId="3"/>
  </si>
  <si>
    <t>Jヴィレッジ（本部）専任</t>
  </si>
  <si>
    <t>福島支部</t>
    <rPh sb="0" eb="4">
      <t>フクシマシブ</t>
    </rPh>
    <phoneticPr fontId="7"/>
  </si>
  <si>
    <t>稼働月</t>
    <rPh sb="0" eb="2">
      <t>カドウ</t>
    </rPh>
    <rPh sb="2" eb="3">
      <t>ツキ</t>
    </rPh>
    <phoneticPr fontId="7"/>
  </si>
  <si>
    <t>4月～12月実績</t>
    <rPh sb="1" eb="2">
      <t>ガツ</t>
    </rPh>
    <rPh sb="5" eb="6">
      <t>ガツ</t>
    </rPh>
    <rPh sb="6" eb="8">
      <t>ジッセキ</t>
    </rPh>
    <phoneticPr fontId="7"/>
  </si>
  <si>
    <t>年間想定工数</t>
    <rPh sb="0" eb="4">
      <t>ネンカンソウテイ</t>
    </rPh>
    <rPh sb="4" eb="6">
      <t>コウスウ</t>
    </rPh>
    <phoneticPr fontId="7"/>
  </si>
  <si>
    <t>○担当者別本部工数実績</t>
    <rPh sb="1" eb="4">
      <t>タントウシャ</t>
    </rPh>
    <rPh sb="4" eb="5">
      <t>ベツ</t>
    </rPh>
    <rPh sb="5" eb="7">
      <t>ホンブ</t>
    </rPh>
    <rPh sb="7" eb="11">
      <t>コウスウジッセキ</t>
    </rPh>
    <phoneticPr fontId="7"/>
  </si>
  <si>
    <t>堀内　謙真</t>
    <rPh sb="0" eb="2">
      <t>ホリウチ</t>
    </rPh>
    <rPh sb="3" eb="4">
      <t>ケン</t>
    </rPh>
    <rPh sb="4" eb="5">
      <t>マ</t>
    </rPh>
    <phoneticPr fontId="3"/>
  </si>
  <si>
    <t>東郷　涼音</t>
    <rPh sb="0" eb="2">
      <t>トウゴウ</t>
    </rPh>
    <rPh sb="3" eb="4">
      <t>スズ</t>
    </rPh>
    <rPh sb="4" eb="5">
      <t>オト</t>
    </rPh>
    <phoneticPr fontId="3"/>
  </si>
  <si>
    <t>金子　直樹</t>
    <rPh sb="0" eb="2">
      <t>カネコ</t>
    </rPh>
    <rPh sb="3" eb="5">
      <t>ナオキ</t>
    </rPh>
    <phoneticPr fontId="3"/>
  </si>
  <si>
    <t>岸　もと子</t>
    <rPh sb="0" eb="1">
      <t>キシ</t>
    </rPh>
    <rPh sb="4" eb="5">
      <t>コ</t>
    </rPh>
    <phoneticPr fontId="3"/>
  </si>
  <si>
    <t>江島　成佳</t>
    <rPh sb="0" eb="2">
      <t>エジマ</t>
    </rPh>
    <rPh sb="3" eb="5">
      <t>ナリヨシ</t>
    </rPh>
    <phoneticPr fontId="3"/>
  </si>
  <si>
    <t>日比野　一昭</t>
    <rPh sb="0" eb="3">
      <t>ヒビノ</t>
    </rPh>
    <rPh sb="4" eb="6">
      <t>カズアキ</t>
    </rPh>
    <phoneticPr fontId="3"/>
  </si>
  <si>
    <t>大槻　朋子</t>
    <rPh sb="0" eb="2">
      <t>オオツキ</t>
    </rPh>
    <rPh sb="3" eb="5">
      <t>トモコ</t>
    </rPh>
    <phoneticPr fontId="3"/>
  </si>
  <si>
    <t>山田　響</t>
    <rPh sb="0" eb="2">
      <t>ヤマダ</t>
    </rPh>
    <rPh sb="3" eb="4">
      <t>ヒビ</t>
    </rPh>
    <phoneticPr fontId="3"/>
  </si>
  <si>
    <t>倉田　健一郎</t>
    <rPh sb="0" eb="2">
      <t>クラタ</t>
    </rPh>
    <rPh sb="3" eb="6">
      <t>ケンイチロウ</t>
    </rPh>
    <phoneticPr fontId="3"/>
  </si>
  <si>
    <t>吉田　周平</t>
    <rPh sb="0" eb="2">
      <t>ヨシダ</t>
    </rPh>
    <rPh sb="3" eb="5">
      <t>シュウヘイ</t>
    </rPh>
    <phoneticPr fontId="3"/>
  </si>
  <si>
    <t>宮島　淳</t>
    <rPh sb="0" eb="2">
      <t>ミヤジマ</t>
    </rPh>
    <rPh sb="3" eb="4">
      <t>アツシ</t>
    </rPh>
    <phoneticPr fontId="3"/>
  </si>
  <si>
    <t>Jヴィレッジ（本部）専任（離職）</t>
    <rPh sb="13" eb="15">
      <t>リショク</t>
    </rPh>
    <phoneticPr fontId="7"/>
  </si>
  <si>
    <t>販路人材</t>
    <rPh sb="0" eb="4">
      <t>ハンロジンザイ</t>
    </rPh>
    <phoneticPr fontId="7"/>
  </si>
  <si>
    <t>南相馬支部</t>
    <rPh sb="0" eb="3">
      <t>ミナミソウマ</t>
    </rPh>
    <rPh sb="3" eb="5">
      <t>シブ</t>
    </rPh>
    <phoneticPr fontId="7"/>
  </si>
  <si>
    <t>篠原 弘樹(2023/11/30～南相馬着任）</t>
    <rPh sb="0" eb="2">
      <t>シノハラ</t>
    </rPh>
    <rPh sb="17" eb="20">
      <t>ミナミソウマ</t>
    </rPh>
    <phoneticPr fontId="3"/>
  </si>
  <si>
    <t>相馬屋（本部）専任</t>
    <rPh sb="0" eb="3">
      <t>ソウマヤ</t>
    </rPh>
    <phoneticPr fontId="7"/>
  </si>
  <si>
    <t>相馬屋（本部）専任（離職）</t>
    <rPh sb="0" eb="3">
      <t>ソウマヤ</t>
    </rPh>
    <rPh sb="10" eb="12">
      <t>リショク</t>
    </rPh>
    <phoneticPr fontId="7"/>
  </si>
  <si>
    <t>4.5.6.7.8.9.10.11.12</t>
  </si>
  <si>
    <t>4.5.6.7.8.9.10.11.12</t>
    <phoneticPr fontId="7"/>
  </si>
  <si>
    <t>4.5.6.7.10.11.12</t>
    <phoneticPr fontId="7"/>
  </si>
  <si>
    <t>4.5.6.7.10.11</t>
    <phoneticPr fontId="7"/>
  </si>
  <si>
    <t>4.5.6.7.8</t>
    <phoneticPr fontId="7"/>
  </si>
  <si>
    <t>野口　にいな（2024/2～）</t>
    <rPh sb="0" eb="2">
      <t>ノグチ</t>
    </rPh>
    <phoneticPr fontId="7"/>
  </si>
  <si>
    <t>4.5.6.7.11</t>
    <phoneticPr fontId="7"/>
  </si>
  <si>
    <t>5.6.7.11</t>
    <phoneticPr fontId="7"/>
  </si>
  <si>
    <t>4.5.6</t>
    <phoneticPr fontId="7"/>
  </si>
  <si>
    <t>4.5.6.7.8.9.10</t>
    <phoneticPr fontId="7"/>
  </si>
  <si>
    <t>7.8.9</t>
    <phoneticPr fontId="7"/>
  </si>
  <si>
    <t>4.5.6.7.8.9</t>
    <phoneticPr fontId="7"/>
  </si>
  <si>
    <t>10.11.12</t>
    <phoneticPr fontId="7"/>
  </si>
  <si>
    <t>5.6.7</t>
    <phoneticPr fontId="7"/>
  </si>
  <si>
    <t>サポートメンバー</t>
    <phoneticPr fontId="7"/>
  </si>
  <si>
    <t>山本　玲</t>
    <rPh sb="0" eb="2">
      <t>ヤマモト</t>
    </rPh>
    <rPh sb="3" eb="4">
      <t>レイ</t>
    </rPh>
    <phoneticPr fontId="3"/>
  </si>
  <si>
    <t>本部・福島支部</t>
    <rPh sb="0" eb="2">
      <t>ホンブ</t>
    </rPh>
    <rPh sb="3" eb="7">
      <t>フクシマシブ</t>
    </rPh>
    <phoneticPr fontId="7"/>
  </si>
  <si>
    <t>他支部・特命案件　合計</t>
    <rPh sb="9" eb="11">
      <t>ゴウケイ</t>
    </rPh>
    <phoneticPr fontId="7"/>
  </si>
  <si>
    <t>他支部・特命案件担当</t>
    <rPh sb="0" eb="3">
      <t>ホカシブ</t>
    </rPh>
    <rPh sb="4" eb="8">
      <t>トクメイアンケン</t>
    </rPh>
    <rPh sb="8" eb="10">
      <t>タントウ</t>
    </rPh>
    <phoneticPr fontId="7"/>
  </si>
  <si>
    <t>（参考：実績ベース）</t>
    <rPh sb="1" eb="3">
      <t>サンコウ</t>
    </rPh>
    <rPh sb="4" eb="6">
      <t>ジッセキ</t>
    </rPh>
    <phoneticPr fontId="7"/>
  </si>
  <si>
    <t>○本部工数：必要な人員配置人数により作成</t>
    <rPh sb="1" eb="5">
      <t>ホンブコウスウ</t>
    </rPh>
    <rPh sb="6" eb="8">
      <t>ヒツヨウ</t>
    </rPh>
    <rPh sb="9" eb="13">
      <t>ジンインハイチ</t>
    </rPh>
    <rPh sb="13" eb="15">
      <t>ニンズウ</t>
    </rPh>
    <rPh sb="18" eb="20">
      <t>サクセイ</t>
    </rPh>
    <phoneticPr fontId="7"/>
  </si>
  <si>
    <t>・最終責任者：0.1人日×8時間×243日＝194時間</t>
    <rPh sb="1" eb="6">
      <t>サイシュウセキニンシャ</t>
    </rPh>
    <rPh sb="10" eb="11">
      <t>ニン</t>
    </rPh>
    <rPh sb="11" eb="12">
      <t>ニチ</t>
    </rPh>
    <rPh sb="14" eb="16">
      <t>ジカン</t>
    </rPh>
    <rPh sb="20" eb="21">
      <t>ニチ</t>
    </rPh>
    <rPh sb="25" eb="27">
      <t>ジカン</t>
    </rPh>
    <phoneticPr fontId="7"/>
  </si>
  <si>
    <t>・プロジェクトリーダー：0.5人日×8時間×243日＝972時間</t>
    <rPh sb="15" eb="17">
      <t>ニンニチ</t>
    </rPh>
    <rPh sb="19" eb="21">
      <t>ジカン</t>
    </rPh>
    <rPh sb="25" eb="26">
      <t>ニチ</t>
    </rPh>
    <rPh sb="30" eb="32">
      <t>ジカン</t>
    </rPh>
    <phoneticPr fontId="7"/>
  </si>
  <si>
    <t>・メンバー：1.1人日×8時間×243日＝2,138時間</t>
    <rPh sb="9" eb="10">
      <t>ニン</t>
    </rPh>
    <rPh sb="10" eb="11">
      <t>ニチ</t>
    </rPh>
    <rPh sb="13" eb="15">
      <t>ジカン</t>
    </rPh>
    <rPh sb="19" eb="20">
      <t>ニチ</t>
    </rPh>
    <rPh sb="26" eb="28">
      <t>ジカン</t>
    </rPh>
    <phoneticPr fontId="7"/>
  </si>
  <si>
    <r>
      <t>年間想定工数</t>
    </r>
    <r>
      <rPr>
        <sz val="16"/>
        <color theme="1"/>
        <rFont val="Meiryo UI"/>
        <family val="3"/>
        <charset val="128"/>
      </rPr>
      <t>　194時間+972時間+2,138時間</t>
    </r>
    <r>
      <rPr>
        <b/>
        <sz val="16"/>
        <color theme="1"/>
        <rFont val="Meiryo UI"/>
        <family val="3"/>
        <charset val="128"/>
      </rPr>
      <t>＝3,304時間＝3,300時間</t>
    </r>
    <rPh sb="0" eb="2">
      <t>ネンカン</t>
    </rPh>
    <rPh sb="2" eb="6">
      <t>ソウテイコウスウ</t>
    </rPh>
    <rPh sb="10" eb="12">
      <t>ジカン</t>
    </rPh>
    <rPh sb="16" eb="18">
      <t>ジカン</t>
    </rPh>
    <rPh sb="24" eb="26">
      <t>ジカン</t>
    </rPh>
    <rPh sb="32" eb="34">
      <t>ジカン</t>
    </rPh>
    <rPh sb="40" eb="42">
      <t>ジカン</t>
    </rPh>
    <phoneticPr fontId="7"/>
  </si>
  <si>
    <t>（様式２）</t>
    <rPh sb="1" eb="3">
      <t>ヨウシキ</t>
    </rPh>
    <phoneticPr fontId="7"/>
  </si>
  <si>
    <t>住所</t>
    <rPh sb="0" eb="2">
      <t>ジュウショ</t>
    </rPh>
    <phoneticPr fontId="7"/>
  </si>
  <si>
    <t>商号又は名称</t>
    <rPh sb="0" eb="2">
      <t>ショウゴウ</t>
    </rPh>
    <rPh sb="2" eb="3">
      <t>マタ</t>
    </rPh>
    <rPh sb="4" eb="6">
      <t>メイショウ</t>
    </rPh>
    <phoneticPr fontId="7"/>
  </si>
  <si>
    <t>代表者指名</t>
    <rPh sb="0" eb="3">
      <t>ダイヒョウシャ</t>
    </rPh>
    <rPh sb="3" eb="5">
      <t>シメイ</t>
    </rPh>
    <phoneticPr fontId="7"/>
  </si>
  <si>
    <t>公益社団法人福島相双復興推進機構　常務理事　様</t>
    <rPh sb="0" eb="2">
      <t>こうえき</t>
    </rPh>
    <rPh sb="2" eb="4">
      <t>しゃだん</t>
    </rPh>
    <rPh sb="4" eb="6">
      <t>ほうじん</t>
    </rPh>
    <rPh sb="6" eb="8">
      <t>ふくしま</t>
    </rPh>
    <rPh sb="8" eb="9">
      <t>そう</t>
    </rPh>
    <rPh sb="9" eb="10">
      <t>そう</t>
    </rPh>
    <rPh sb="10" eb="12">
      <t>ふっこう</t>
    </rPh>
    <rPh sb="12" eb="14">
      <t>すいしん</t>
    </rPh>
    <rPh sb="14" eb="16">
      <t>きこう</t>
    </rPh>
    <rPh sb="17" eb="19">
      <t>じょうむ</t>
    </rPh>
    <rPh sb="19" eb="21">
      <t>りじ</t>
    </rPh>
    <rPh sb="22" eb="23">
      <t>さま</t>
    </rPh>
    <phoneticPr fontId="40" type="Hiragana"/>
  </si>
  <si>
    <t>＊＊＊＊</t>
    <phoneticPr fontId="7"/>
  </si>
  <si>
    <t>2024年＊月＊日</t>
    <rPh sb="4" eb="5">
      <t>ネン</t>
    </rPh>
    <rPh sb="6" eb="7">
      <t>ガツ</t>
    </rPh>
    <rPh sb="8" eb="9">
      <t>ヒ</t>
    </rPh>
    <phoneticPr fontId="7"/>
  </si>
  <si>
    <t>無断複製・転載禁止　公益社団法人福島相双復興推進機構</t>
  </si>
  <si>
    <t>概算見積書</t>
    <rPh sb="0" eb="2">
      <t>ガイサン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</si>
</sst>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h&quot;\)"/>
    <numFmt numFmtId="177" formatCode="#,##0&quot;円&quot;"/>
    <numFmt numFmtId="178" formatCode="#,##0&quot;時間&quot;"/>
    <numFmt numFmtId="179" formatCode="#,##0&quot;円／時間&quot;"/>
    <numFmt numFmtId="180" formatCode="#,##0.0;[Red]\-#,##0.0"/>
    <numFmt numFmtId="181" formatCode="#,##0.000;[Red]\-#,##0.000"/>
    <numFmt numFmtId="182" formatCode="0.0"/>
    <numFmt numFmtId="183" formatCode="#,##0.0"/>
  </numFmts>
  <fonts count="4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0"/>
      <color theme="1"/>
      <name val="Meiryo UI"/>
      <family val="3"/>
      <charset val="128"/>
    </font>
    <font>
      <sz val="10"/>
      <color theme="0"/>
      <name val="Meiryo UI"/>
      <family val="3"/>
      <charset val="128"/>
    </font>
    <font>
      <b/>
      <sz val="10"/>
      <color theme="1"/>
      <name val="Meiryo UI"/>
      <family val="3"/>
      <charset val="128"/>
    </font>
    <font>
      <b/>
      <sz val="12"/>
      <color theme="0"/>
      <name val="Meiryo UI"/>
      <family val="3"/>
      <charset val="128"/>
    </font>
    <font>
      <sz val="10"/>
      <name val="Meiryo UI"/>
      <family val="3"/>
      <charset val="128"/>
    </font>
    <font>
      <b/>
      <sz val="14"/>
      <color theme="1"/>
      <name val="Meiryo UI"/>
      <family val="3"/>
      <charset val="128"/>
    </font>
    <font>
      <b/>
      <sz val="12"/>
      <color rgb="FFFFFF00"/>
      <name val="Meiryo UI"/>
      <family val="3"/>
      <charset val="128"/>
    </font>
    <font>
      <b/>
      <sz val="14"/>
      <color rgb="FFFF0000"/>
      <name val="Meiryo UI"/>
      <family val="3"/>
      <charset val="128"/>
    </font>
    <font>
      <sz val="12"/>
      <name val="Meiryo UI"/>
      <family val="3"/>
      <charset val="128"/>
    </font>
    <font>
      <sz val="11"/>
      <color theme="0"/>
      <name val="Meiryo UI"/>
      <family val="3"/>
      <charset val="128"/>
    </font>
    <font>
      <b/>
      <sz val="10"/>
      <name val="Meiryo UI"/>
      <family val="3"/>
      <charset val="128"/>
    </font>
    <font>
      <sz val="20"/>
      <color theme="1"/>
      <name val="ＭＳ Ｐゴシック"/>
      <family val="2"/>
      <charset val="128"/>
      <scheme val="minor"/>
    </font>
    <font>
      <sz val="16"/>
      <color theme="1"/>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color rgb="FFFF0000"/>
      <name val="ＭＳ Ｐゴシック"/>
      <family val="2"/>
      <charset val="128"/>
      <scheme val="minor"/>
    </font>
    <font>
      <sz val="16"/>
      <name val="ＭＳ Ｐゴシック"/>
      <family val="2"/>
      <charset val="128"/>
      <scheme val="minor"/>
    </font>
    <font>
      <sz val="16"/>
      <name val="ＭＳ Ｐゴシック"/>
      <family val="3"/>
      <charset val="128"/>
      <scheme val="minor"/>
    </font>
    <font>
      <sz val="16"/>
      <color theme="1"/>
      <name val="Meiryo UI"/>
      <family val="3"/>
      <charset val="128"/>
    </font>
    <font>
      <b/>
      <sz val="16"/>
      <color theme="1"/>
      <name val="Meiryo UI"/>
      <family val="3"/>
      <charset val="128"/>
    </font>
    <font>
      <sz val="18"/>
      <color theme="1"/>
      <name val="Meiryo UI"/>
      <family val="3"/>
      <charset val="128"/>
    </font>
    <font>
      <sz val="11"/>
      <color theme="1"/>
      <name val="Yu Gothic UI"/>
      <family val="3"/>
      <charset val="128"/>
    </font>
    <font>
      <sz val="11"/>
      <color rgb="FFFF0000"/>
      <name val="Yu Gothic UI"/>
      <family val="3"/>
      <charset val="128"/>
    </font>
    <font>
      <sz val="9"/>
      <color theme="1"/>
      <name val="Yu Gothic UI"/>
      <family val="3"/>
      <charset val="128"/>
    </font>
    <font>
      <sz val="10"/>
      <color theme="1"/>
      <name val="Yu Gothic UI"/>
      <family val="3"/>
      <charset val="128"/>
    </font>
    <font>
      <b/>
      <sz val="11"/>
      <color theme="1"/>
      <name val="Yu Gothic UI"/>
      <family val="3"/>
      <charset val="128"/>
    </font>
    <font>
      <sz val="12"/>
      <color theme="1"/>
      <name val="ＭＳ Ｐゴシック"/>
      <family val="2"/>
      <charset val="128"/>
      <scheme val="minor"/>
    </font>
    <font>
      <b/>
      <sz val="14"/>
      <color theme="1"/>
      <name val="ＭＳ Ｐゴシック"/>
      <family val="3"/>
      <charset val="128"/>
      <scheme val="minor"/>
    </font>
    <font>
      <sz val="10"/>
      <name val="ＭＳ ゴシック"/>
      <family val="3"/>
      <charset val="128"/>
    </font>
    <font>
      <sz val="12"/>
      <name val="メイリオ"/>
      <family val="3"/>
      <charset val="128"/>
    </font>
    <font>
      <sz val="6"/>
      <name val="ＭＳ ゴシック"/>
      <family val="2"/>
      <charset val="128"/>
    </font>
    <font>
      <sz val="12"/>
      <color theme="1"/>
      <name val="Meiryo UI"/>
      <family val="3"/>
      <charset val="128"/>
    </font>
    <font>
      <b/>
      <sz val="9"/>
      <color theme="1"/>
      <name val="ＭＳ Ｐゴシック"/>
      <family val="3"/>
      <charset val="128"/>
    </font>
    <font>
      <b/>
      <sz val="16"/>
      <color indexed="81"/>
      <name val="メイリオ"/>
      <family val="3"/>
      <charset val="128"/>
    </font>
  </fonts>
  <fills count="8">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indexed="64"/>
      </bottom>
      <diagonal/>
    </border>
    <border>
      <left/>
      <right/>
      <top style="thin">
        <color indexed="64"/>
      </top>
      <bottom style="thin">
        <color theme="0"/>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theme="0"/>
      </top>
      <bottom style="thin">
        <color indexed="64"/>
      </bottom>
      <diagonal/>
    </border>
    <border>
      <left style="thick">
        <color rgb="FFFF0000"/>
      </left>
      <right style="thin">
        <color indexed="64"/>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thin">
        <color indexed="64"/>
      </bottom>
      <diagonal/>
    </border>
    <border>
      <left/>
      <right style="thin">
        <color theme="0"/>
      </right>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ck">
        <color rgb="FFFF0000"/>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2">
    <xf numFmtId="0" fontId="0" fillId="0" borderId="0"/>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38" fillId="0" borderId="0" applyNumberFormat="0" applyFont="0" applyFill="0" applyBorder="0" applyAlignment="0" applyProtection="0">
      <alignment vertical="center"/>
      <protection hidden="1"/>
    </xf>
  </cellStyleXfs>
  <cellXfs count="370">
    <xf numFmtId="0" fontId="0" fillId="0" borderId="0" xfId="0"/>
    <xf numFmtId="0" fontId="9" fillId="0" borderId="0" xfId="0" applyFont="1" applyAlignment="1">
      <alignment vertical="center"/>
    </xf>
    <xf numFmtId="0" fontId="11" fillId="0" borderId="0" xfId="0" applyFont="1" applyAlignment="1">
      <alignment vertical="center"/>
    </xf>
    <xf numFmtId="0" fontId="9" fillId="0" borderId="0" xfId="0" applyFont="1" applyBorder="1" applyAlignment="1">
      <alignment vertical="center"/>
    </xf>
    <xf numFmtId="0" fontId="11" fillId="0" borderId="0" xfId="0" applyFont="1" applyBorder="1" applyAlignment="1">
      <alignment horizontal="center" vertical="center"/>
    </xf>
    <xf numFmtId="0" fontId="9" fillId="0" borderId="0" xfId="0" applyFont="1" applyAlignment="1">
      <alignment horizontal="center" vertical="center"/>
    </xf>
    <xf numFmtId="0" fontId="11" fillId="0" borderId="0" xfId="0" applyFont="1" applyFill="1" applyBorder="1" applyAlignment="1">
      <alignment vertical="center"/>
    </xf>
    <xf numFmtId="38" fontId="11" fillId="0" borderId="0" xfId="1" applyFont="1" applyFill="1" applyBorder="1" applyAlignment="1">
      <alignment horizontal="center" vertical="center"/>
    </xf>
    <xf numFmtId="0" fontId="17" fillId="0" borderId="0" xfId="0" applyFont="1" applyBorder="1" applyAlignment="1">
      <alignment vertical="center" wrapText="1"/>
    </xf>
    <xf numFmtId="0" fontId="10" fillId="4" borderId="15" xfId="0" applyFont="1" applyFill="1" applyBorder="1" applyAlignment="1">
      <alignment horizontal="center" vertical="center"/>
    </xf>
    <xf numFmtId="0" fontId="16" fillId="0" borderId="0" xfId="0" applyFont="1" applyAlignment="1">
      <alignment horizontal="center" vertical="center"/>
    </xf>
    <xf numFmtId="0" fontId="15" fillId="3" borderId="9" xfId="0" applyFont="1" applyFill="1" applyBorder="1" applyAlignment="1">
      <alignment horizontal="center" vertical="center" wrapText="1"/>
    </xf>
    <xf numFmtId="38" fontId="13" fillId="0" borderId="0" xfId="1" applyFont="1" applyFill="1" applyBorder="1" applyAlignment="1">
      <alignment horizontal="center" vertical="center"/>
    </xf>
    <xf numFmtId="0" fontId="9" fillId="0" borderId="0" xfId="0" applyFont="1" applyBorder="1" applyAlignment="1">
      <alignment horizontal="center" vertical="center"/>
    </xf>
    <xf numFmtId="176" fontId="9" fillId="0" borderId="0" xfId="1" applyNumberFormat="1" applyFont="1" applyFill="1" applyBorder="1" applyAlignment="1">
      <alignment horizontal="right" vertical="center"/>
    </xf>
    <xf numFmtId="38" fontId="19" fillId="0" borderId="0" xfId="1" applyFont="1" applyFill="1" applyBorder="1" applyAlignment="1">
      <alignment vertical="center"/>
    </xf>
    <xf numFmtId="0" fontId="20" fillId="0" borderId="0" xfId="4" applyFont="1">
      <alignment vertical="center"/>
    </xf>
    <xf numFmtId="0" fontId="4" fillId="0" borderId="0" xfId="4">
      <alignment vertical="center"/>
    </xf>
    <xf numFmtId="0" fontId="26" fillId="0" borderId="0" xfId="4" applyFont="1">
      <alignment vertical="center"/>
    </xf>
    <xf numFmtId="0" fontId="4" fillId="0" borderId="0" xfId="4" applyAlignment="1">
      <alignment horizontal="center" vertical="center"/>
    </xf>
    <xf numFmtId="0" fontId="4" fillId="0" borderId="25" xfId="4" applyBorder="1">
      <alignment vertical="center"/>
    </xf>
    <xf numFmtId="0" fontId="4" fillId="0" borderId="25" xfId="4" applyBorder="1" applyAlignment="1">
      <alignment horizontal="center" vertical="center"/>
    </xf>
    <xf numFmtId="0" fontId="4" fillId="0" borderId="0" xfId="4" applyBorder="1">
      <alignment vertical="center"/>
    </xf>
    <xf numFmtId="38" fontId="0" fillId="0" borderId="25" xfId="5" applyFont="1" applyBorder="1">
      <alignment vertical="center"/>
    </xf>
    <xf numFmtId="38" fontId="4" fillId="0" borderId="25" xfId="4" applyNumberFormat="1" applyBorder="1">
      <alignment vertical="center"/>
    </xf>
    <xf numFmtId="0" fontId="4" fillId="0" borderId="25" xfId="4" applyFill="1" applyBorder="1">
      <alignment vertical="center"/>
    </xf>
    <xf numFmtId="38" fontId="4" fillId="0" borderId="25" xfId="4" applyNumberFormat="1" applyBorder="1" applyAlignment="1">
      <alignment horizontal="right" vertical="center"/>
    </xf>
    <xf numFmtId="0" fontId="21" fillId="0" borderId="0" xfId="4" applyFont="1">
      <alignment vertical="center"/>
    </xf>
    <xf numFmtId="0" fontId="4" fillId="0" borderId="0" xfId="4" applyFill="1">
      <alignment vertical="center"/>
    </xf>
    <xf numFmtId="0" fontId="4" fillId="0" borderId="26" xfId="4" applyFill="1" applyBorder="1" applyAlignment="1">
      <alignment horizontal="center" vertical="center"/>
    </xf>
    <xf numFmtId="0" fontId="4" fillId="0" borderId="27" xfId="4" applyFill="1" applyBorder="1" applyAlignment="1">
      <alignment horizontal="center" vertical="center"/>
    </xf>
    <xf numFmtId="0" fontId="4" fillId="5" borderId="27" xfId="4" applyFill="1" applyBorder="1" applyAlignment="1">
      <alignment horizontal="center" vertical="center"/>
    </xf>
    <xf numFmtId="0" fontId="4" fillId="5" borderId="28" xfId="4" applyFill="1" applyBorder="1" applyAlignment="1">
      <alignment horizontal="center" vertical="center"/>
    </xf>
    <xf numFmtId="0" fontId="4" fillId="0" borderId="26" xfId="4" applyFont="1" applyFill="1" applyBorder="1">
      <alignment vertical="center"/>
    </xf>
    <xf numFmtId="0" fontId="4" fillId="0" borderId="28" xfId="4" applyFont="1" applyFill="1" applyBorder="1">
      <alignment vertical="center"/>
    </xf>
    <xf numFmtId="0" fontId="4" fillId="0" borderId="29" xfId="4" applyFill="1" applyBorder="1" applyAlignment="1">
      <alignment horizontal="center" vertical="center"/>
    </xf>
    <xf numFmtId="56" fontId="4" fillId="0" borderId="27" xfId="4" applyNumberFormat="1" applyFill="1" applyBorder="1" applyAlignment="1">
      <alignment horizontal="center" vertical="center"/>
    </xf>
    <xf numFmtId="0" fontId="23" fillId="0" borderId="30" xfId="4" applyFont="1" applyFill="1" applyBorder="1">
      <alignment vertical="center"/>
    </xf>
    <xf numFmtId="0" fontId="23" fillId="0" borderId="31" xfId="4" applyFont="1" applyFill="1" applyBorder="1">
      <alignment vertical="center"/>
    </xf>
    <xf numFmtId="38" fontId="4" fillId="0" borderId="32" xfId="4" applyNumberFormat="1" applyFill="1" applyBorder="1">
      <alignment vertical="center"/>
    </xf>
    <xf numFmtId="0" fontId="4" fillId="0" borderId="33" xfId="4" applyFill="1" applyBorder="1" applyAlignment="1">
      <alignment horizontal="right" vertical="center"/>
    </xf>
    <xf numFmtId="0" fontId="4" fillId="0" borderId="33" xfId="4" applyNumberFormat="1" applyFill="1" applyBorder="1" applyAlignment="1">
      <alignment horizontal="right" vertical="center"/>
    </xf>
    <xf numFmtId="0" fontId="4" fillId="5" borderId="33" xfId="4" applyFill="1" applyBorder="1" applyAlignment="1">
      <alignment horizontal="right" vertical="center"/>
    </xf>
    <xf numFmtId="0" fontId="4" fillId="5" borderId="31" xfId="4" applyFill="1" applyBorder="1" applyAlignment="1">
      <alignment horizontal="right" vertical="center"/>
    </xf>
    <xf numFmtId="0" fontId="4" fillId="0" borderId="34" xfId="4" applyFont="1" applyFill="1" applyBorder="1">
      <alignment vertical="center"/>
    </xf>
    <xf numFmtId="0" fontId="4" fillId="0" borderId="35" xfId="4" applyFont="1" applyFill="1" applyBorder="1">
      <alignment vertical="center"/>
    </xf>
    <xf numFmtId="38" fontId="4" fillId="0" borderId="24" xfId="4" applyNumberFormat="1" applyFill="1" applyBorder="1">
      <alignment vertical="center"/>
    </xf>
    <xf numFmtId="0" fontId="4" fillId="0" borderId="25" xfId="4" applyFill="1" applyBorder="1" applyAlignment="1">
      <alignment horizontal="right" vertical="center"/>
    </xf>
    <xf numFmtId="0" fontId="4" fillId="0" borderId="25" xfId="4" applyNumberFormat="1" applyFill="1" applyBorder="1" applyAlignment="1">
      <alignment horizontal="right" vertical="center"/>
    </xf>
    <xf numFmtId="0" fontId="4" fillId="5" borderId="25" xfId="4" applyFill="1" applyBorder="1" applyAlignment="1">
      <alignment horizontal="right" vertical="center"/>
    </xf>
    <xf numFmtId="0" fontId="4" fillId="5" borderId="35" xfId="4" applyFill="1" applyBorder="1" applyAlignment="1">
      <alignment horizontal="right" vertical="center"/>
    </xf>
    <xf numFmtId="0" fontId="23" fillId="0" borderId="36" xfId="4" applyFont="1" applyFill="1" applyBorder="1">
      <alignment vertical="center"/>
    </xf>
    <xf numFmtId="0" fontId="23" fillId="0" borderId="37" xfId="4" applyFont="1" applyFill="1" applyBorder="1">
      <alignment vertical="center"/>
    </xf>
    <xf numFmtId="38" fontId="4" fillId="0" borderId="38" xfId="4" applyNumberFormat="1" applyFill="1" applyBorder="1">
      <alignment vertical="center"/>
    </xf>
    <xf numFmtId="0" fontId="4" fillId="0" borderId="39" xfId="4" applyFill="1" applyBorder="1" applyAlignment="1">
      <alignment horizontal="right" vertical="center"/>
    </xf>
    <xf numFmtId="0" fontId="4" fillId="5" borderId="39" xfId="4" applyFill="1" applyBorder="1" applyAlignment="1">
      <alignment horizontal="right" vertical="center"/>
    </xf>
    <xf numFmtId="0" fontId="4" fillId="5" borderId="37" xfId="4" applyFill="1" applyBorder="1" applyAlignment="1">
      <alignment horizontal="right" vertical="center"/>
    </xf>
    <xf numFmtId="0" fontId="4" fillId="0" borderId="30" xfId="4" applyFill="1" applyBorder="1">
      <alignment vertical="center"/>
    </xf>
    <xf numFmtId="0" fontId="4" fillId="0" borderId="31" xfId="4" applyFill="1" applyBorder="1">
      <alignment vertical="center"/>
    </xf>
    <xf numFmtId="180" fontId="0" fillId="0" borderId="33" xfId="5" applyNumberFormat="1" applyFont="1" applyFill="1" applyBorder="1">
      <alignment vertical="center"/>
    </xf>
    <xf numFmtId="180" fontId="0" fillId="5" borderId="33" xfId="5" applyNumberFormat="1" applyFont="1" applyFill="1" applyBorder="1">
      <alignment vertical="center"/>
    </xf>
    <xf numFmtId="180" fontId="0" fillId="5" borderId="31" xfId="5" applyNumberFormat="1" applyFont="1" applyFill="1" applyBorder="1">
      <alignment vertical="center"/>
    </xf>
    <xf numFmtId="0" fontId="4" fillId="0" borderId="34" xfId="4" applyFill="1" applyBorder="1">
      <alignment vertical="center"/>
    </xf>
    <xf numFmtId="0" fontId="4" fillId="0" borderId="35" xfId="4" applyFill="1" applyBorder="1">
      <alignment vertical="center"/>
    </xf>
    <xf numFmtId="180" fontId="0" fillId="0" borderId="25" xfId="5" applyNumberFormat="1" applyFont="1" applyFill="1" applyBorder="1">
      <alignment vertical="center"/>
    </xf>
    <xf numFmtId="180" fontId="0" fillId="5" borderId="25" xfId="5" applyNumberFormat="1" applyFont="1" applyFill="1" applyBorder="1">
      <alignment vertical="center"/>
    </xf>
    <xf numFmtId="180" fontId="0" fillId="5" borderId="35" xfId="5" applyNumberFormat="1" applyFont="1" applyFill="1" applyBorder="1">
      <alignment vertical="center"/>
    </xf>
    <xf numFmtId="0" fontId="4" fillId="0" borderId="36" xfId="4" applyFill="1" applyBorder="1">
      <alignment vertical="center"/>
    </xf>
    <xf numFmtId="0" fontId="4" fillId="0" borderId="37" xfId="4" applyFill="1" applyBorder="1">
      <alignment vertical="center"/>
    </xf>
    <xf numFmtId="180" fontId="0" fillId="0" borderId="39" xfId="5" applyNumberFormat="1" applyFont="1" applyFill="1" applyBorder="1">
      <alignment vertical="center"/>
    </xf>
    <xf numFmtId="180" fontId="0" fillId="5" borderId="39" xfId="5" applyNumberFormat="1" applyFont="1" applyFill="1" applyBorder="1">
      <alignment vertical="center"/>
    </xf>
    <xf numFmtId="180" fontId="4" fillId="0" borderId="32" xfId="4" applyNumberFormat="1" applyFill="1" applyBorder="1">
      <alignment vertical="center"/>
    </xf>
    <xf numFmtId="180" fontId="4" fillId="0" borderId="24" xfId="4" applyNumberFormat="1" applyFill="1" applyBorder="1">
      <alignment vertical="center"/>
    </xf>
    <xf numFmtId="180" fontId="24" fillId="0" borderId="38" xfId="4" applyNumberFormat="1" applyFont="1" applyFill="1" applyBorder="1">
      <alignment vertical="center"/>
    </xf>
    <xf numFmtId="180" fontId="24" fillId="0" borderId="39" xfId="5" applyNumberFormat="1" applyFont="1" applyFill="1" applyBorder="1">
      <alignment vertical="center"/>
    </xf>
    <xf numFmtId="180" fontId="24" fillId="5" borderId="39" xfId="5" applyNumberFormat="1" applyFont="1" applyFill="1" applyBorder="1">
      <alignment vertical="center"/>
    </xf>
    <xf numFmtId="180" fontId="24" fillId="5" borderId="37" xfId="5" applyNumberFormat="1" applyFont="1" applyFill="1" applyBorder="1">
      <alignment vertical="center"/>
    </xf>
    <xf numFmtId="180" fontId="23" fillId="0" borderId="32" xfId="4" applyNumberFormat="1" applyFont="1" applyFill="1" applyBorder="1">
      <alignment vertical="center"/>
    </xf>
    <xf numFmtId="180" fontId="23" fillId="0" borderId="33" xfId="5" applyNumberFormat="1" applyFont="1" applyFill="1" applyBorder="1">
      <alignment vertical="center"/>
    </xf>
    <xf numFmtId="180" fontId="23" fillId="5" borderId="33" xfId="5" applyNumberFormat="1" applyFont="1" applyFill="1" applyBorder="1">
      <alignment vertical="center"/>
    </xf>
    <xf numFmtId="180" fontId="23" fillId="5" borderId="31" xfId="5" applyNumberFormat="1" applyFont="1" applyFill="1" applyBorder="1">
      <alignment vertical="center"/>
    </xf>
    <xf numFmtId="0" fontId="23" fillId="0" borderId="34" xfId="4" applyFont="1" applyFill="1" applyBorder="1">
      <alignment vertical="center"/>
    </xf>
    <xf numFmtId="0" fontId="23" fillId="0" borderId="35" xfId="4" applyFont="1" applyFill="1" applyBorder="1">
      <alignment vertical="center"/>
    </xf>
    <xf numFmtId="180" fontId="23" fillId="0" borderId="24" xfId="4" applyNumberFormat="1" applyFont="1" applyFill="1" applyBorder="1">
      <alignment vertical="center"/>
    </xf>
    <xf numFmtId="180" fontId="23" fillId="0" borderId="25" xfId="5" applyNumberFormat="1" applyFont="1" applyFill="1" applyBorder="1">
      <alignment vertical="center"/>
    </xf>
    <xf numFmtId="180" fontId="23" fillId="5" borderId="25" xfId="5" applyNumberFormat="1" applyFont="1" applyFill="1" applyBorder="1">
      <alignment vertical="center"/>
    </xf>
    <xf numFmtId="180" fontId="23" fillId="5" borderId="35" xfId="5" applyNumberFormat="1" applyFont="1" applyFill="1" applyBorder="1">
      <alignment vertical="center"/>
    </xf>
    <xf numFmtId="180" fontId="23" fillId="0" borderId="38" xfId="4" applyNumberFormat="1" applyFont="1" applyFill="1" applyBorder="1">
      <alignment vertical="center"/>
    </xf>
    <xf numFmtId="180" fontId="23" fillId="0" borderId="39" xfId="5" applyNumberFormat="1" applyFont="1" applyFill="1" applyBorder="1">
      <alignment vertical="center"/>
    </xf>
    <xf numFmtId="180" fontId="23" fillId="5" borderId="39" xfId="5" applyNumberFormat="1" applyFont="1" applyFill="1" applyBorder="1">
      <alignment vertical="center"/>
    </xf>
    <xf numFmtId="180" fontId="23" fillId="5" borderId="37" xfId="5" applyNumberFormat="1" applyFont="1" applyFill="1" applyBorder="1">
      <alignment vertical="center"/>
    </xf>
    <xf numFmtId="0" fontId="4" fillId="0" borderId="43" xfId="4" applyBorder="1">
      <alignment vertical="center"/>
    </xf>
    <xf numFmtId="0" fontId="4" fillId="0" borderId="33" xfId="4" applyBorder="1">
      <alignment vertical="center"/>
    </xf>
    <xf numFmtId="0" fontId="4" fillId="5" borderId="33" xfId="4" applyFill="1" applyBorder="1">
      <alignment vertical="center"/>
    </xf>
    <xf numFmtId="0" fontId="4" fillId="5" borderId="31" xfId="4" applyFill="1" applyBorder="1">
      <alignment vertical="center"/>
    </xf>
    <xf numFmtId="0" fontId="4" fillId="0" borderId="44" xfId="4" applyBorder="1">
      <alignment vertical="center"/>
    </xf>
    <xf numFmtId="0" fontId="25" fillId="5" borderId="25" xfId="4" applyFont="1" applyFill="1" applyBorder="1">
      <alignment vertical="center"/>
    </xf>
    <xf numFmtId="0" fontId="25" fillId="5" borderId="35" xfId="4" applyFont="1" applyFill="1" applyBorder="1">
      <alignment vertical="center"/>
    </xf>
    <xf numFmtId="0" fontId="4" fillId="0" borderId="45" xfId="4" applyBorder="1">
      <alignment vertical="center"/>
    </xf>
    <xf numFmtId="180" fontId="4" fillId="0" borderId="38" xfId="4" applyNumberFormat="1" applyFill="1" applyBorder="1">
      <alignment vertical="center"/>
    </xf>
    <xf numFmtId="0" fontId="4" fillId="0" borderId="39" xfId="4" applyBorder="1">
      <alignment vertical="center"/>
    </xf>
    <xf numFmtId="0" fontId="4" fillId="5" borderId="39" xfId="4" applyFill="1" applyBorder="1">
      <alignment vertical="center"/>
    </xf>
    <xf numFmtId="0" fontId="4" fillId="5" borderId="37" xfId="4" applyFill="1" applyBorder="1">
      <alignment vertical="center"/>
    </xf>
    <xf numFmtId="0" fontId="24" fillId="0" borderId="26" xfId="4" applyFont="1" applyFill="1" applyBorder="1">
      <alignment vertical="center"/>
    </xf>
    <xf numFmtId="0" fontId="24" fillId="0" borderId="30" xfId="4" applyFont="1" applyFill="1" applyBorder="1">
      <alignment vertical="center"/>
    </xf>
    <xf numFmtId="0" fontId="24" fillId="0" borderId="34" xfId="4" applyFont="1" applyFill="1" applyBorder="1">
      <alignment vertical="center"/>
    </xf>
    <xf numFmtId="0" fontId="24" fillId="0" borderId="36" xfId="4" applyFont="1" applyFill="1" applyBorder="1">
      <alignment vertical="center"/>
    </xf>
    <xf numFmtId="38" fontId="0" fillId="0" borderId="33" xfId="5" applyNumberFormat="1" applyFont="1" applyFill="1" applyBorder="1">
      <alignment vertical="center"/>
    </xf>
    <xf numFmtId="38" fontId="0" fillId="5" borderId="33" xfId="5" applyNumberFormat="1" applyFont="1" applyFill="1" applyBorder="1">
      <alignment vertical="center"/>
    </xf>
    <xf numFmtId="38" fontId="0" fillId="5" borderId="31" xfId="5" applyNumberFormat="1" applyFont="1" applyFill="1" applyBorder="1">
      <alignment vertical="center"/>
    </xf>
    <xf numFmtId="38" fontId="0" fillId="0" borderId="25" xfId="5" applyNumberFormat="1" applyFont="1" applyFill="1" applyBorder="1">
      <alignment vertical="center"/>
    </xf>
    <xf numFmtId="38" fontId="0" fillId="5" borderId="25" xfId="5" applyNumberFormat="1" applyFont="1" applyFill="1" applyBorder="1">
      <alignment vertical="center"/>
    </xf>
    <xf numFmtId="38" fontId="0" fillId="5" borderId="35" xfId="5" applyNumberFormat="1" applyFont="1" applyFill="1" applyBorder="1">
      <alignment vertical="center"/>
    </xf>
    <xf numFmtId="38" fontId="0" fillId="0" borderId="1" xfId="5" applyNumberFormat="1" applyFont="1" applyFill="1" applyBorder="1">
      <alignment vertical="center"/>
    </xf>
    <xf numFmtId="38" fontId="0" fillId="5" borderId="1" xfId="5" applyNumberFormat="1" applyFont="1" applyFill="1" applyBorder="1">
      <alignment vertical="center"/>
    </xf>
    <xf numFmtId="38" fontId="0" fillId="5" borderId="40" xfId="5" applyNumberFormat="1" applyFont="1" applyFill="1" applyBorder="1">
      <alignment vertical="center"/>
    </xf>
    <xf numFmtId="38" fontId="0" fillId="0" borderId="39" xfId="5" applyNumberFormat="1" applyFont="1" applyFill="1" applyBorder="1">
      <alignment vertical="center"/>
    </xf>
    <xf numFmtId="38" fontId="0" fillId="5" borderId="39" xfId="5" applyNumberFormat="1" applyFont="1" applyFill="1" applyBorder="1">
      <alignment vertical="center"/>
    </xf>
    <xf numFmtId="38" fontId="0" fillId="5" borderId="37" xfId="5" applyNumberFormat="1" applyFont="1" applyFill="1" applyBorder="1">
      <alignment vertical="center"/>
    </xf>
    <xf numFmtId="0" fontId="24" fillId="0" borderId="41" xfId="4" applyFont="1" applyFill="1" applyBorder="1">
      <alignment vertical="center"/>
    </xf>
    <xf numFmtId="0" fontId="4" fillId="0" borderId="40" xfId="4" applyFill="1" applyBorder="1">
      <alignment vertical="center"/>
    </xf>
    <xf numFmtId="38" fontId="24" fillId="0" borderId="24" xfId="4" applyNumberFormat="1" applyFont="1" applyFill="1" applyBorder="1">
      <alignment vertical="center"/>
    </xf>
    <xf numFmtId="38" fontId="24" fillId="0" borderId="39" xfId="5" applyNumberFormat="1" applyFont="1" applyFill="1" applyBorder="1">
      <alignment vertical="center"/>
    </xf>
    <xf numFmtId="38" fontId="24" fillId="5" borderId="39" xfId="5" applyNumberFormat="1" applyFont="1" applyFill="1" applyBorder="1">
      <alignment vertical="center"/>
    </xf>
    <xf numFmtId="38" fontId="24" fillId="5" borderId="37" xfId="5" applyNumberFormat="1" applyFont="1" applyFill="1" applyBorder="1">
      <alignment vertical="center"/>
    </xf>
    <xf numFmtId="38" fontId="24" fillId="0" borderId="32" xfId="4" applyNumberFormat="1" applyFont="1" applyFill="1" applyBorder="1">
      <alignment vertical="center"/>
    </xf>
    <xf numFmtId="38" fontId="23" fillId="0" borderId="33" xfId="5" applyNumberFormat="1" applyFont="1" applyFill="1" applyBorder="1">
      <alignment vertical="center"/>
    </xf>
    <xf numFmtId="38" fontId="23" fillId="5" borderId="33" xfId="5" applyNumberFormat="1" applyFont="1" applyFill="1" applyBorder="1">
      <alignment vertical="center"/>
    </xf>
    <xf numFmtId="38" fontId="23" fillId="5" borderId="31" xfId="5" applyNumberFormat="1" applyFont="1" applyFill="1" applyBorder="1">
      <alignment vertical="center"/>
    </xf>
    <xf numFmtId="38" fontId="23" fillId="0" borderId="25" xfId="5" applyNumberFormat="1" applyFont="1" applyFill="1" applyBorder="1">
      <alignment vertical="center"/>
    </xf>
    <xf numFmtId="38" fontId="23" fillId="5" borderId="25" xfId="5" applyNumberFormat="1" applyFont="1" applyFill="1" applyBorder="1">
      <alignment vertical="center"/>
    </xf>
    <xf numFmtId="38" fontId="23" fillId="5" borderId="35" xfId="5" applyNumberFormat="1" applyFont="1" applyFill="1" applyBorder="1">
      <alignment vertical="center"/>
    </xf>
    <xf numFmtId="0" fontId="23" fillId="0" borderId="40" xfId="4" applyFont="1" applyFill="1" applyBorder="1">
      <alignment vertical="center"/>
    </xf>
    <xf numFmtId="38" fontId="24" fillId="0" borderId="36" xfId="4" applyNumberFormat="1" applyFont="1" applyFill="1" applyBorder="1">
      <alignment vertical="center"/>
    </xf>
    <xf numFmtId="38" fontId="23" fillId="0" borderId="39" xfId="5" applyNumberFormat="1" applyFont="1" applyFill="1" applyBorder="1">
      <alignment vertical="center"/>
    </xf>
    <xf numFmtId="38" fontId="23" fillId="5" borderId="39" xfId="5" applyNumberFormat="1" applyFont="1" applyFill="1" applyBorder="1">
      <alignment vertical="center"/>
    </xf>
    <xf numFmtId="38" fontId="23" fillId="5" borderId="37" xfId="5" applyNumberFormat="1" applyFont="1" applyFill="1" applyBorder="1">
      <alignment vertical="center"/>
    </xf>
    <xf numFmtId="0" fontId="28" fillId="0" borderId="0" xfId="0" applyFont="1"/>
    <xf numFmtId="0" fontId="30" fillId="0" borderId="0" xfId="0" applyFont="1"/>
    <xf numFmtId="0" fontId="31" fillId="0" borderId="0" xfId="6" applyFont="1">
      <alignment vertical="center"/>
    </xf>
    <xf numFmtId="0" fontId="32" fillId="0" borderId="0" xfId="6" applyFont="1">
      <alignment vertical="center"/>
    </xf>
    <xf numFmtId="0" fontId="32" fillId="5" borderId="0" xfId="6" applyFont="1" applyFill="1">
      <alignment vertical="center"/>
    </xf>
    <xf numFmtId="38" fontId="31" fillId="0" borderId="0" xfId="7" applyFont="1">
      <alignment vertical="center"/>
    </xf>
    <xf numFmtId="0" fontId="33" fillId="0" borderId="0" xfId="6" applyFont="1" applyAlignment="1">
      <alignment horizontal="right" vertical="center"/>
    </xf>
    <xf numFmtId="181" fontId="31" fillId="0" borderId="0" xfId="7" applyNumberFormat="1" applyFont="1">
      <alignment vertical="center"/>
    </xf>
    <xf numFmtId="0" fontId="34" fillId="0" borderId="46" xfId="6" applyFont="1" applyBorder="1" applyAlignment="1"/>
    <xf numFmtId="0" fontId="34" fillId="0" borderId="46" xfId="6" applyFont="1" applyBorder="1" applyAlignment="1">
      <alignment horizontal="right"/>
    </xf>
    <xf numFmtId="0" fontId="34" fillId="5" borderId="46" xfId="6" applyFont="1" applyFill="1" applyBorder="1" applyAlignment="1">
      <alignment horizontal="right"/>
    </xf>
    <xf numFmtId="0" fontId="34" fillId="0" borderId="0" xfId="6" applyFont="1" applyAlignment="1">
      <alignment horizontal="left"/>
    </xf>
    <xf numFmtId="180" fontId="31" fillId="0" borderId="0" xfId="7" applyNumberFormat="1" applyFont="1" applyBorder="1">
      <alignment vertical="center"/>
    </xf>
    <xf numFmtId="180" fontId="31" fillId="5" borderId="0" xfId="7" applyNumberFormat="1" applyFont="1" applyFill="1" applyBorder="1">
      <alignment vertical="center"/>
    </xf>
    <xf numFmtId="180" fontId="31" fillId="0" borderId="0" xfId="6" applyNumberFormat="1" applyFont="1">
      <alignment vertical="center"/>
    </xf>
    <xf numFmtId="0" fontId="35" fillId="0" borderId="0" xfId="6" applyFont="1">
      <alignment vertical="center"/>
    </xf>
    <xf numFmtId="180" fontId="35" fillId="0" borderId="0" xfId="6" applyNumberFormat="1" applyFont="1">
      <alignment vertical="center"/>
    </xf>
    <xf numFmtId="180" fontId="35" fillId="5" borderId="0" xfId="6" applyNumberFormat="1" applyFont="1" applyFill="1">
      <alignment vertical="center"/>
    </xf>
    <xf numFmtId="180" fontId="31" fillId="5" borderId="0" xfId="6" applyNumberFormat="1" applyFont="1" applyFill="1">
      <alignment vertical="center"/>
    </xf>
    <xf numFmtId="0" fontId="31" fillId="0" borderId="0" xfId="6" applyFont="1" applyAlignment="1">
      <alignment horizontal="left" vertical="center" indent="1"/>
    </xf>
    <xf numFmtId="0" fontId="31" fillId="0" borderId="47" xfId="6" applyFont="1" applyBorder="1">
      <alignment vertical="center"/>
    </xf>
    <xf numFmtId="180" fontId="31" fillId="0" borderId="46" xfId="6" applyNumberFormat="1" applyFont="1" applyBorder="1">
      <alignment vertical="center"/>
    </xf>
    <xf numFmtId="180" fontId="31" fillId="5" borderId="46" xfId="6" applyNumberFormat="1" applyFont="1" applyFill="1" applyBorder="1">
      <alignment vertical="center"/>
    </xf>
    <xf numFmtId="0" fontId="32" fillId="0" borderId="0" xfId="6" applyFont="1" applyAlignment="1">
      <alignment horizontal="left" vertical="center" indent="1"/>
    </xf>
    <xf numFmtId="180" fontId="31" fillId="6" borderId="0" xfId="6" applyNumberFormat="1" applyFont="1" applyFill="1">
      <alignment vertical="center"/>
    </xf>
    <xf numFmtId="0" fontId="32" fillId="7" borderId="0" xfId="6" applyFont="1" applyFill="1" applyAlignment="1">
      <alignment horizontal="left" vertical="center" indent="1"/>
    </xf>
    <xf numFmtId="0" fontId="31" fillId="0" borderId="47" xfId="6" applyFont="1" applyBorder="1" applyAlignment="1">
      <alignment horizontal="left" vertical="center"/>
    </xf>
    <xf numFmtId="38" fontId="31" fillId="0" borderId="0" xfId="6" applyNumberFormat="1" applyFont="1" applyAlignment="1">
      <alignment horizontal="left" vertical="center" indent="1"/>
    </xf>
    <xf numFmtId="38" fontId="31" fillId="0" borderId="0" xfId="6" applyNumberFormat="1" applyFont="1">
      <alignment vertical="center"/>
    </xf>
    <xf numFmtId="0" fontId="20" fillId="0" borderId="0" xfId="8" applyFont="1">
      <alignment vertical="center"/>
    </xf>
    <xf numFmtId="0" fontId="2" fillId="0" borderId="0" xfId="8">
      <alignment vertical="center"/>
    </xf>
    <xf numFmtId="0" fontId="26" fillId="0" borderId="0" xfId="8" applyFont="1">
      <alignment vertical="center"/>
    </xf>
    <xf numFmtId="0" fontId="2" fillId="0" borderId="0" xfId="8" applyAlignment="1">
      <alignment horizontal="center" vertical="center"/>
    </xf>
    <xf numFmtId="0" fontId="2" fillId="0" borderId="25" xfId="8" applyBorder="1">
      <alignment vertical="center"/>
    </xf>
    <xf numFmtId="0" fontId="2" fillId="0" borderId="25" xfId="8" applyBorder="1" applyAlignment="1">
      <alignment horizontal="center" vertical="center"/>
    </xf>
    <xf numFmtId="0" fontId="2" fillId="0" borderId="0" xfId="8" applyBorder="1">
      <alignment vertical="center"/>
    </xf>
    <xf numFmtId="38" fontId="0" fillId="0" borderId="25" xfId="9" applyFont="1" applyBorder="1">
      <alignment vertical="center"/>
    </xf>
    <xf numFmtId="38" fontId="2" fillId="0" borderId="25" xfId="8" applyNumberFormat="1" applyBorder="1">
      <alignment vertical="center"/>
    </xf>
    <xf numFmtId="0" fontId="2" fillId="0" borderId="25" xfId="8" applyFill="1" applyBorder="1">
      <alignment vertical="center"/>
    </xf>
    <xf numFmtId="38" fontId="2" fillId="0" borderId="25" xfId="8" applyNumberFormat="1" applyBorder="1" applyAlignment="1">
      <alignment horizontal="right" vertical="center"/>
    </xf>
    <xf numFmtId="0" fontId="21" fillId="0" borderId="0" xfId="8" applyFont="1">
      <alignment vertical="center"/>
    </xf>
    <xf numFmtId="0" fontId="2" fillId="0" borderId="0" xfId="8" applyFill="1">
      <alignment vertical="center"/>
    </xf>
    <xf numFmtId="0" fontId="2" fillId="0" borderId="48" xfId="8" applyFill="1" applyBorder="1" applyAlignment="1">
      <alignment horizontal="center" vertical="center"/>
    </xf>
    <xf numFmtId="0" fontId="2" fillId="0" borderId="29" xfId="8" applyFill="1" applyBorder="1" applyAlignment="1">
      <alignment horizontal="center" vertical="center"/>
    </xf>
    <xf numFmtId="0" fontId="2" fillId="0" borderId="27" xfId="8" applyFill="1" applyBorder="1" applyAlignment="1">
      <alignment horizontal="center" vertical="center"/>
    </xf>
    <xf numFmtId="0" fontId="2" fillId="5" borderId="27" xfId="8" applyFill="1" applyBorder="1" applyAlignment="1">
      <alignment horizontal="center" vertical="center"/>
    </xf>
    <xf numFmtId="0" fontId="2" fillId="5" borderId="28" xfId="8" applyFill="1" applyBorder="1" applyAlignment="1">
      <alignment horizontal="center" vertical="center"/>
    </xf>
    <xf numFmtId="0" fontId="2" fillId="0" borderId="26" xfId="8" applyFont="1" applyFill="1" applyBorder="1">
      <alignment vertical="center"/>
    </xf>
    <xf numFmtId="0" fontId="2" fillId="0" borderId="28" xfId="8" applyFont="1" applyFill="1" applyBorder="1">
      <alignment vertical="center"/>
    </xf>
    <xf numFmtId="56" fontId="2" fillId="0" borderId="27" xfId="8" applyNumberFormat="1" applyFill="1" applyBorder="1" applyAlignment="1">
      <alignment horizontal="center" vertical="center"/>
    </xf>
    <xf numFmtId="0" fontId="23" fillId="0" borderId="30" xfId="8" applyFont="1" applyFill="1" applyBorder="1">
      <alignment vertical="center"/>
    </xf>
    <xf numFmtId="0" fontId="23" fillId="0" borderId="31" xfId="8" applyFont="1" applyFill="1" applyBorder="1">
      <alignment vertical="center"/>
    </xf>
    <xf numFmtId="38" fontId="2" fillId="0" borderId="49" xfId="8" applyNumberFormat="1" applyFill="1" applyBorder="1">
      <alignment vertical="center"/>
    </xf>
    <xf numFmtId="0" fontId="2" fillId="0" borderId="32" xfId="8" applyFill="1" applyBorder="1" applyAlignment="1">
      <alignment horizontal="right" vertical="center"/>
    </xf>
    <xf numFmtId="0" fontId="2" fillId="0" borderId="33" xfId="8" applyFill="1" applyBorder="1" applyAlignment="1">
      <alignment horizontal="right" vertical="center"/>
    </xf>
    <xf numFmtId="0" fontId="2" fillId="0" borderId="33" xfId="8" applyNumberFormat="1" applyFill="1" applyBorder="1" applyAlignment="1">
      <alignment horizontal="right" vertical="center"/>
    </xf>
    <xf numFmtId="0" fontId="2" fillId="5" borderId="33" xfId="8" applyFill="1" applyBorder="1" applyAlignment="1">
      <alignment horizontal="right" vertical="center"/>
    </xf>
    <xf numFmtId="0" fontId="2" fillId="5" borderId="31" xfId="8" applyFill="1" applyBorder="1" applyAlignment="1">
      <alignment horizontal="right" vertical="center"/>
    </xf>
    <xf numFmtId="0" fontId="2" fillId="0" borderId="34" xfId="8" applyFont="1" applyFill="1" applyBorder="1">
      <alignment vertical="center"/>
    </xf>
    <xf numFmtId="0" fontId="2" fillId="0" borderId="35" xfId="8" applyFont="1" applyFill="1" applyBorder="1">
      <alignment vertical="center"/>
    </xf>
    <xf numFmtId="38" fontId="2" fillId="0" borderId="50" xfId="8" applyNumberFormat="1" applyFill="1" applyBorder="1">
      <alignment vertical="center"/>
    </xf>
    <xf numFmtId="0" fontId="2" fillId="0" borderId="24" xfId="8" applyFill="1" applyBorder="1" applyAlignment="1">
      <alignment horizontal="right" vertical="center"/>
    </xf>
    <xf numFmtId="0" fontId="2" fillId="0" borderId="25" xfId="8" applyFill="1" applyBorder="1" applyAlignment="1">
      <alignment horizontal="right" vertical="center"/>
    </xf>
    <xf numFmtId="0" fontId="2" fillId="0" borderId="25" xfId="8" applyNumberFormat="1" applyFill="1" applyBorder="1" applyAlignment="1">
      <alignment horizontal="right" vertical="center"/>
    </xf>
    <xf numFmtId="0" fontId="2" fillId="5" borderId="25" xfId="8" applyFill="1" applyBorder="1" applyAlignment="1">
      <alignment horizontal="right" vertical="center"/>
    </xf>
    <xf numFmtId="0" fontId="2" fillId="5" borderId="35" xfId="8" applyFill="1" applyBorder="1" applyAlignment="1">
      <alignment horizontal="right" vertical="center"/>
    </xf>
    <xf numFmtId="0" fontId="23" fillId="0" borderId="36" xfId="8" applyFont="1" applyFill="1" applyBorder="1">
      <alignment vertical="center"/>
    </xf>
    <xf numFmtId="0" fontId="23" fillId="0" borderId="37" xfId="8" applyFont="1" applyFill="1" applyBorder="1">
      <alignment vertical="center"/>
    </xf>
    <xf numFmtId="38" fontId="2" fillId="0" borderId="51" xfId="8" applyNumberFormat="1" applyFill="1" applyBorder="1">
      <alignment vertical="center"/>
    </xf>
    <xf numFmtId="0" fontId="2" fillId="0" borderId="38" xfId="8" applyFill="1" applyBorder="1" applyAlignment="1">
      <alignment horizontal="right" vertical="center"/>
    </xf>
    <xf numFmtId="0" fontId="2" fillId="0" borderId="39" xfId="8" applyFill="1" applyBorder="1" applyAlignment="1">
      <alignment horizontal="right" vertical="center"/>
    </xf>
    <xf numFmtId="0" fontId="2" fillId="5" borderId="39" xfId="8" applyFill="1" applyBorder="1" applyAlignment="1">
      <alignment horizontal="right" vertical="center"/>
    </xf>
    <xf numFmtId="0" fontId="2" fillId="5" borderId="37" xfId="8" applyFill="1" applyBorder="1" applyAlignment="1">
      <alignment horizontal="right" vertical="center"/>
    </xf>
    <xf numFmtId="0" fontId="2" fillId="0" borderId="26" xfId="8" applyFill="1" applyBorder="1">
      <alignment vertical="center"/>
    </xf>
    <xf numFmtId="0" fontId="2" fillId="0" borderId="28" xfId="8" applyFill="1" applyBorder="1">
      <alignment vertical="center"/>
    </xf>
    <xf numFmtId="180" fontId="2" fillId="0" borderId="48" xfId="8" applyNumberFormat="1" applyFill="1" applyBorder="1">
      <alignment vertical="center"/>
    </xf>
    <xf numFmtId="180" fontId="0" fillId="0" borderId="29" xfId="9" applyNumberFormat="1" applyFont="1" applyFill="1" applyBorder="1">
      <alignment vertical="center"/>
    </xf>
    <xf numFmtId="180" fontId="0" fillId="0" borderId="27" xfId="9" applyNumberFormat="1" applyFont="1" applyFill="1" applyBorder="1">
      <alignment vertical="center"/>
    </xf>
    <xf numFmtId="180" fontId="24" fillId="0" borderId="27" xfId="9" applyNumberFormat="1" applyFont="1" applyFill="1" applyBorder="1">
      <alignment vertical="center"/>
    </xf>
    <xf numFmtId="180" fontId="0" fillId="5" borderId="27" xfId="9" applyNumberFormat="1" applyFont="1" applyFill="1" applyBorder="1">
      <alignment vertical="center"/>
    </xf>
    <xf numFmtId="180" fontId="0" fillId="5" borderId="28" xfId="9" applyNumberFormat="1" applyFont="1" applyFill="1" applyBorder="1">
      <alignment vertical="center"/>
    </xf>
    <xf numFmtId="0" fontId="2" fillId="0" borderId="30" xfId="8" applyBorder="1">
      <alignment vertical="center"/>
    </xf>
    <xf numFmtId="0" fontId="2" fillId="0" borderId="31" xfId="8" applyBorder="1">
      <alignment vertical="center"/>
    </xf>
    <xf numFmtId="180" fontId="2" fillId="0" borderId="49" xfId="8" applyNumberFormat="1" applyBorder="1">
      <alignment vertical="center"/>
    </xf>
    <xf numFmtId="180" fontId="2" fillId="0" borderId="32" xfId="8" applyNumberFormat="1" applyBorder="1">
      <alignment vertical="center"/>
    </xf>
    <xf numFmtId="180" fontId="2" fillId="0" borderId="33" xfId="8" applyNumberFormat="1" applyBorder="1">
      <alignment vertical="center"/>
    </xf>
    <xf numFmtId="180" fontId="2" fillId="0" borderId="33" xfId="8" applyNumberFormat="1" applyFill="1" applyBorder="1">
      <alignment vertical="center"/>
    </xf>
    <xf numFmtId="182" fontId="2" fillId="5" borderId="33" xfId="8" applyNumberFormat="1" applyFill="1" applyBorder="1">
      <alignment vertical="center"/>
    </xf>
    <xf numFmtId="182" fontId="2" fillId="5" borderId="31" xfId="8" applyNumberFormat="1" applyFill="1" applyBorder="1">
      <alignment vertical="center"/>
    </xf>
    <xf numFmtId="0" fontId="2" fillId="0" borderId="34" xfId="8" applyBorder="1">
      <alignment vertical="center"/>
    </xf>
    <xf numFmtId="0" fontId="2" fillId="0" borderId="35" xfId="8" applyBorder="1">
      <alignment vertical="center"/>
    </xf>
    <xf numFmtId="180" fontId="2" fillId="0" borderId="50" xfId="8" applyNumberFormat="1" applyBorder="1">
      <alignment vertical="center"/>
    </xf>
    <xf numFmtId="180" fontId="2" fillId="0" borderId="24" xfId="8" applyNumberFormat="1" applyBorder="1">
      <alignment vertical="center"/>
    </xf>
    <xf numFmtId="180" fontId="2" fillId="0" borderId="25" xfId="8" applyNumberFormat="1" applyBorder="1">
      <alignment vertical="center"/>
    </xf>
    <xf numFmtId="182" fontId="2" fillId="5" borderId="25" xfId="8" applyNumberFormat="1" applyFill="1" applyBorder="1">
      <alignment vertical="center"/>
    </xf>
    <xf numFmtId="182" fontId="2" fillId="5" borderId="35" xfId="8" applyNumberFormat="1" applyFill="1" applyBorder="1">
      <alignment vertical="center"/>
    </xf>
    <xf numFmtId="0" fontId="2" fillId="0" borderId="36" xfId="8" applyBorder="1">
      <alignment vertical="center"/>
    </xf>
    <xf numFmtId="0" fontId="2" fillId="0" borderId="37" xfId="8" applyBorder="1">
      <alignment vertical="center"/>
    </xf>
    <xf numFmtId="180" fontId="2" fillId="0" borderId="51" xfId="8" applyNumberFormat="1" applyBorder="1">
      <alignment vertical="center"/>
    </xf>
    <xf numFmtId="180" fontId="2" fillId="0" borderId="38" xfId="8" applyNumberFormat="1" applyBorder="1">
      <alignment vertical="center"/>
    </xf>
    <xf numFmtId="180" fontId="2" fillId="0" borderId="39" xfId="8" applyNumberFormat="1" applyBorder="1">
      <alignment vertical="center"/>
    </xf>
    <xf numFmtId="182" fontId="2" fillId="5" borderId="39" xfId="8" applyNumberFormat="1" applyFill="1" applyBorder="1">
      <alignment vertical="center"/>
    </xf>
    <xf numFmtId="182" fontId="2" fillId="5" borderId="37" xfId="8" applyNumberFormat="1" applyFill="1" applyBorder="1">
      <alignment vertical="center"/>
    </xf>
    <xf numFmtId="0" fontId="2" fillId="0" borderId="52" xfId="8" applyFill="1" applyBorder="1">
      <alignment vertical="center"/>
    </xf>
    <xf numFmtId="0" fontId="2" fillId="0" borderId="52" xfId="8" applyBorder="1">
      <alignment vertical="center"/>
    </xf>
    <xf numFmtId="180" fontId="2" fillId="0" borderId="0" xfId="8" applyNumberFormat="1" applyBorder="1">
      <alignment vertical="center"/>
    </xf>
    <xf numFmtId="182" fontId="2" fillId="0" borderId="0" xfId="8" applyNumberFormat="1" applyFill="1" applyBorder="1">
      <alignment vertical="center"/>
    </xf>
    <xf numFmtId="0" fontId="2" fillId="0" borderId="53" xfId="8" applyBorder="1">
      <alignment vertical="center"/>
    </xf>
    <xf numFmtId="0" fontId="2" fillId="0" borderId="54" xfId="8" applyBorder="1">
      <alignment vertical="center"/>
    </xf>
    <xf numFmtId="0" fontId="2" fillId="0" borderId="55" xfId="8" applyBorder="1">
      <alignment vertical="center"/>
    </xf>
    <xf numFmtId="0" fontId="2" fillId="0" borderId="56" xfId="8" applyBorder="1">
      <alignment vertical="center"/>
    </xf>
    <xf numFmtId="0" fontId="2" fillId="0" borderId="57" xfId="8" applyBorder="1">
      <alignment vertical="center"/>
    </xf>
    <xf numFmtId="0" fontId="2" fillId="0" borderId="49" xfId="8" applyBorder="1">
      <alignment vertical="center"/>
    </xf>
    <xf numFmtId="0" fontId="2" fillId="0" borderId="32" xfId="8" applyBorder="1">
      <alignment vertical="center"/>
    </xf>
    <xf numFmtId="0" fontId="2" fillId="0" borderId="33" xfId="8" applyBorder="1">
      <alignment vertical="center"/>
    </xf>
    <xf numFmtId="0" fontId="2" fillId="0" borderId="47" xfId="8" applyBorder="1">
      <alignment vertical="center"/>
    </xf>
    <xf numFmtId="0" fontId="2" fillId="0" borderId="50" xfId="8" applyBorder="1">
      <alignment vertical="center"/>
    </xf>
    <xf numFmtId="0" fontId="2" fillId="0" borderId="24" xfId="8" applyBorder="1">
      <alignment vertical="center"/>
    </xf>
    <xf numFmtId="0" fontId="2" fillId="0" borderId="58" xfId="8" applyBorder="1">
      <alignment vertical="center"/>
    </xf>
    <xf numFmtId="0" fontId="2" fillId="0" borderId="51" xfId="8" applyBorder="1">
      <alignment vertical="center"/>
    </xf>
    <xf numFmtId="0" fontId="2" fillId="0" borderId="38" xfId="8" applyBorder="1">
      <alignment vertical="center"/>
    </xf>
    <xf numFmtId="0" fontId="2" fillId="0" borderId="39" xfId="8" applyBorder="1">
      <alignment vertical="center"/>
    </xf>
    <xf numFmtId="0" fontId="36" fillId="0" borderId="0" xfId="8" applyFont="1">
      <alignment vertical="center"/>
    </xf>
    <xf numFmtId="180" fontId="23" fillId="0" borderId="27" xfId="9" applyNumberFormat="1" applyFont="1" applyFill="1" applyBorder="1">
      <alignment vertical="center"/>
    </xf>
    <xf numFmtId="0" fontId="2" fillId="0" borderId="28" xfId="8" applyFill="1" applyBorder="1" applyAlignment="1">
      <alignment horizontal="center" vertical="center"/>
    </xf>
    <xf numFmtId="0" fontId="2" fillId="0" borderId="31" xfId="8" applyFill="1" applyBorder="1" applyAlignment="1">
      <alignment horizontal="right" vertical="center"/>
    </xf>
    <xf numFmtId="0" fontId="2" fillId="0" borderId="35" xfId="8" applyFill="1" applyBorder="1" applyAlignment="1">
      <alignment horizontal="right" vertical="center"/>
    </xf>
    <xf numFmtId="0" fontId="2" fillId="0" borderId="37" xfId="8" applyFill="1" applyBorder="1" applyAlignment="1">
      <alignment horizontal="right" vertical="center"/>
    </xf>
    <xf numFmtId="180" fontId="2" fillId="0" borderId="31" xfId="8" applyNumberFormat="1" applyFill="1" applyBorder="1">
      <alignment vertical="center"/>
    </xf>
    <xf numFmtId="180" fontId="2" fillId="0" borderId="35" xfId="8" applyNumberFormat="1" applyBorder="1">
      <alignment vertical="center"/>
    </xf>
    <xf numFmtId="180" fontId="2" fillId="0" borderId="37" xfId="8" applyNumberFormat="1" applyBorder="1">
      <alignment vertical="center"/>
    </xf>
    <xf numFmtId="0" fontId="36" fillId="0" borderId="0" xfId="8" applyFont="1" applyFill="1">
      <alignment vertical="center"/>
    </xf>
    <xf numFmtId="38" fontId="2" fillId="0" borderId="49" xfId="8" applyNumberFormat="1" applyBorder="1">
      <alignment vertical="center"/>
    </xf>
    <xf numFmtId="38" fontId="2" fillId="0" borderId="33" xfId="8" applyNumberFormat="1" applyBorder="1">
      <alignment vertical="center"/>
    </xf>
    <xf numFmtId="38" fontId="2" fillId="0" borderId="31" xfId="8" applyNumberFormat="1" applyFill="1" applyBorder="1">
      <alignment vertical="center"/>
    </xf>
    <xf numFmtId="38" fontId="2" fillId="0" borderId="50" xfId="8" applyNumberFormat="1" applyBorder="1">
      <alignment vertical="center"/>
    </xf>
    <xf numFmtId="38" fontId="2" fillId="0" borderId="35" xfId="8" applyNumberFormat="1" applyBorder="1">
      <alignment vertical="center"/>
    </xf>
    <xf numFmtId="38" fontId="2" fillId="0" borderId="51" xfId="8" applyNumberFormat="1" applyBorder="1">
      <alignment vertical="center"/>
    </xf>
    <xf numFmtId="38" fontId="2" fillId="0" borderId="39" xfId="8" applyNumberFormat="1" applyBorder="1">
      <alignment vertical="center"/>
    </xf>
    <xf numFmtId="38" fontId="2" fillId="0" borderId="37" xfId="8" applyNumberFormat="1" applyBorder="1">
      <alignment vertical="center"/>
    </xf>
    <xf numFmtId="183" fontId="2" fillId="0" borderId="0" xfId="8" applyNumberFormat="1">
      <alignment vertical="center"/>
    </xf>
    <xf numFmtId="3" fontId="2" fillId="0" borderId="0" xfId="8" applyNumberFormat="1">
      <alignment vertical="center"/>
    </xf>
    <xf numFmtId="183" fontId="37" fillId="0" borderId="0" xfId="8" applyNumberFormat="1" applyFont="1">
      <alignment vertical="center"/>
    </xf>
    <xf numFmtId="3" fontId="37" fillId="0" borderId="0" xfId="8" applyNumberFormat="1" applyFont="1">
      <alignment vertical="center"/>
    </xf>
    <xf numFmtId="0" fontId="28" fillId="0" borderId="25" xfId="0" applyFont="1" applyBorder="1"/>
    <xf numFmtId="0" fontId="28" fillId="0" borderId="25" xfId="0" applyFont="1" applyBorder="1" applyAlignment="1">
      <alignment horizontal="center"/>
    </xf>
    <xf numFmtId="183" fontId="28" fillId="0" borderId="25" xfId="0" applyNumberFormat="1" applyFont="1" applyBorder="1"/>
    <xf numFmtId="0" fontId="28" fillId="0" borderId="30" xfId="0" applyFont="1" applyBorder="1"/>
    <xf numFmtId="0" fontId="28" fillId="0" borderId="33" xfId="0" applyFont="1" applyBorder="1"/>
    <xf numFmtId="0" fontId="28" fillId="0" borderId="34" xfId="0" applyFont="1" applyBorder="1"/>
    <xf numFmtId="0" fontId="28" fillId="0" borderId="36" xfId="0" applyFont="1" applyBorder="1"/>
    <xf numFmtId="0" fontId="28" fillId="0" borderId="39" xfId="0" applyFont="1" applyBorder="1"/>
    <xf numFmtId="0" fontId="28" fillId="0" borderId="26" xfId="0" applyFont="1" applyBorder="1" applyAlignment="1">
      <alignment horizontal="center"/>
    </xf>
    <xf numFmtId="0" fontId="28" fillId="0" borderId="27" xfId="0" applyFont="1" applyBorder="1" applyAlignment="1">
      <alignment horizontal="center"/>
    </xf>
    <xf numFmtId="0" fontId="28" fillId="0" borderId="28" xfId="0" applyFont="1" applyBorder="1" applyAlignment="1">
      <alignment horizontal="center"/>
    </xf>
    <xf numFmtId="0" fontId="28" fillId="0" borderId="26" xfId="0" applyFont="1" applyBorder="1"/>
    <xf numFmtId="0" fontId="28" fillId="0" borderId="27" xfId="0" applyFont="1" applyBorder="1"/>
    <xf numFmtId="0" fontId="28" fillId="0" borderId="55" xfId="0" applyFont="1" applyBorder="1" applyAlignment="1">
      <alignment horizontal="left"/>
    </xf>
    <xf numFmtId="0" fontId="28" fillId="0" borderId="25" xfId="0" applyFont="1" applyBorder="1" applyAlignment="1">
      <alignment horizontal="left"/>
    </xf>
    <xf numFmtId="0" fontId="28" fillId="0" borderId="39" xfId="0" applyFont="1" applyBorder="1" applyAlignment="1">
      <alignment horizontal="left"/>
    </xf>
    <xf numFmtId="0" fontId="28" fillId="0" borderId="33" xfId="0" applyFont="1" applyBorder="1" applyAlignment="1">
      <alignment horizontal="left"/>
    </xf>
    <xf numFmtId="0" fontId="28" fillId="0" borderId="27" xfId="0" applyFont="1" applyBorder="1" applyAlignment="1">
      <alignment horizontal="left"/>
    </xf>
    <xf numFmtId="0" fontId="28" fillId="0" borderId="41" xfId="0" applyFont="1" applyBorder="1"/>
    <xf numFmtId="0" fontId="28" fillId="0" borderId="1" xfId="0" applyFont="1" applyBorder="1"/>
    <xf numFmtId="0" fontId="28" fillId="0" borderId="1" xfId="0" applyFont="1" applyBorder="1" applyAlignment="1">
      <alignment horizontal="left"/>
    </xf>
    <xf numFmtId="38" fontId="28" fillId="0" borderId="33" xfId="1" applyFont="1" applyBorder="1" applyAlignment="1"/>
    <xf numFmtId="38" fontId="28" fillId="0" borderId="31" xfId="1" applyFont="1" applyBorder="1" applyAlignment="1"/>
    <xf numFmtId="38" fontId="28" fillId="0" borderId="25" xfId="1" applyFont="1" applyBorder="1" applyAlignment="1"/>
    <xf numFmtId="38" fontId="28" fillId="0" borderId="35" xfId="1" applyFont="1" applyBorder="1" applyAlignment="1"/>
    <xf numFmtId="38" fontId="28" fillId="0" borderId="1" xfId="1" applyFont="1" applyBorder="1" applyAlignment="1"/>
    <xf numFmtId="38" fontId="28" fillId="0" borderId="37" xfId="1" applyFont="1" applyBorder="1" applyAlignment="1"/>
    <xf numFmtId="38" fontId="28" fillId="0" borderId="39" xfId="1" applyFont="1" applyBorder="1" applyAlignment="1"/>
    <xf numFmtId="38" fontId="28" fillId="0" borderId="27" xfId="1" applyFont="1" applyBorder="1" applyAlignment="1"/>
    <xf numFmtId="38" fontId="28" fillId="0" borderId="40" xfId="1" applyFont="1" applyBorder="1" applyAlignment="1"/>
    <xf numFmtId="0" fontId="28" fillId="0" borderId="62" xfId="0" applyFont="1" applyBorder="1"/>
    <xf numFmtId="0" fontId="28" fillId="0" borderId="3" xfId="0" applyFont="1" applyBorder="1"/>
    <xf numFmtId="0" fontId="28" fillId="0" borderId="3" xfId="0" applyFont="1" applyBorder="1" applyAlignment="1">
      <alignment horizontal="left"/>
    </xf>
    <xf numFmtId="38" fontId="28" fillId="0" borderId="3" xfId="1" applyFont="1" applyBorder="1" applyAlignment="1"/>
    <xf numFmtId="38" fontId="28" fillId="0" borderId="63" xfId="1" applyFont="1" applyBorder="1" applyAlignment="1"/>
    <xf numFmtId="0" fontId="28" fillId="0" borderId="42" xfId="0" applyFont="1" applyBorder="1"/>
    <xf numFmtId="0" fontId="28" fillId="0" borderId="42" xfId="0" applyFont="1" applyBorder="1" applyAlignment="1">
      <alignment horizontal="center" vertical="center" textRotation="255"/>
    </xf>
    <xf numFmtId="0" fontId="28" fillId="0" borderId="42" xfId="0" applyFont="1" applyBorder="1" applyAlignment="1">
      <alignment horizontal="left"/>
    </xf>
    <xf numFmtId="38" fontId="28" fillId="0" borderId="42" xfId="1" applyFont="1" applyBorder="1" applyAlignment="1"/>
    <xf numFmtId="0" fontId="29" fillId="0" borderId="0" xfId="0" applyFont="1"/>
    <xf numFmtId="0" fontId="39" fillId="0" borderId="0" xfId="11" applyFont="1">
      <alignment vertical="center"/>
      <protection hidden="1"/>
    </xf>
    <xf numFmtId="0" fontId="41" fillId="0" borderId="0" xfId="0" applyFont="1" applyAlignment="1">
      <alignment vertical="center"/>
    </xf>
    <xf numFmtId="0" fontId="42" fillId="0" borderId="0" xfId="0" applyFont="1" applyAlignment="1">
      <alignment horizontal="center" vertical="center"/>
    </xf>
    <xf numFmtId="0" fontId="11" fillId="0" borderId="12" xfId="0" applyFont="1" applyBorder="1" applyAlignment="1">
      <alignment horizontal="left" vertical="center" wrapText="1"/>
    </xf>
    <xf numFmtId="0" fontId="11" fillId="0" borderId="5"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178" fontId="13" fillId="0" borderId="1" xfId="1" applyNumberFormat="1" applyFont="1" applyFill="1" applyBorder="1" applyAlignment="1">
      <alignment horizontal="center" vertical="center"/>
    </xf>
    <xf numFmtId="178" fontId="13" fillId="0" borderId="2" xfId="1" applyNumberFormat="1" applyFont="1" applyFill="1" applyBorder="1" applyAlignment="1">
      <alignment horizontal="center" vertical="center"/>
    </xf>
    <xf numFmtId="178" fontId="13" fillId="0" borderId="3" xfId="1" applyNumberFormat="1" applyFont="1" applyFill="1" applyBorder="1" applyAlignment="1">
      <alignment horizontal="center" vertical="center"/>
    </xf>
    <xf numFmtId="179" fontId="13" fillId="0" borderId="12" xfId="1" applyNumberFormat="1" applyFont="1" applyFill="1" applyBorder="1" applyAlignment="1">
      <alignment horizontal="center" vertical="center"/>
    </xf>
    <xf numFmtId="179" fontId="13" fillId="0" borderId="10" xfId="1" applyNumberFormat="1" applyFont="1" applyFill="1" applyBorder="1" applyAlignment="1">
      <alignment horizontal="center" vertical="center"/>
    </xf>
    <xf numFmtId="179" fontId="13" fillId="0" borderId="6" xfId="1" applyNumberFormat="1" applyFont="1" applyFill="1" applyBorder="1" applyAlignment="1">
      <alignment horizontal="center" vertical="center"/>
    </xf>
    <xf numFmtId="177" fontId="19" fillId="0" borderId="1" xfId="1" applyNumberFormat="1" applyFont="1" applyFill="1" applyBorder="1" applyAlignment="1">
      <alignment horizontal="center" vertical="center"/>
    </xf>
    <xf numFmtId="177" fontId="19" fillId="0" borderId="2" xfId="1" applyNumberFormat="1" applyFont="1" applyFill="1" applyBorder="1" applyAlignment="1">
      <alignment horizontal="center" vertical="center"/>
    </xf>
    <xf numFmtId="177" fontId="19" fillId="0" borderId="3" xfId="1" applyNumberFormat="1" applyFont="1" applyFill="1" applyBorder="1" applyAlignment="1">
      <alignment horizontal="center" vertical="center"/>
    </xf>
    <xf numFmtId="0" fontId="14" fillId="0" borderId="0" xfId="0" applyFont="1" applyBorder="1" applyAlignment="1">
      <alignment horizontal="center" vertical="center" wrapText="1"/>
    </xf>
    <xf numFmtId="0" fontId="17" fillId="0" borderId="4" xfId="0" applyFont="1" applyBorder="1" applyAlignment="1">
      <alignment horizontal="right"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8" fillId="4" borderId="14" xfId="0" applyFont="1" applyFill="1" applyBorder="1" applyAlignment="1">
      <alignment horizontal="center" vertical="center" wrapText="1"/>
    </xf>
    <xf numFmtId="0" fontId="18" fillId="4" borderId="8" xfId="0" applyFont="1" applyFill="1" applyBorder="1" applyAlignment="1">
      <alignment horizontal="center" vertical="center"/>
    </xf>
    <xf numFmtId="0" fontId="18" fillId="4" borderId="5" xfId="0" applyFont="1" applyFill="1" applyBorder="1" applyAlignment="1">
      <alignment horizontal="center" vertical="center" wrapText="1"/>
    </xf>
    <xf numFmtId="0" fontId="18" fillId="4" borderId="7" xfId="0" applyFont="1" applyFill="1" applyBorder="1" applyAlignment="1">
      <alignment horizontal="center" vertical="center"/>
    </xf>
    <xf numFmtId="0" fontId="11" fillId="0" borderId="12" xfId="0" applyFont="1" applyBorder="1" applyAlignment="1">
      <alignment horizontal="center" vertical="center"/>
    </xf>
    <xf numFmtId="0" fontId="9" fillId="0" borderId="1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178" fontId="9" fillId="0" borderId="12" xfId="1" applyNumberFormat="1" applyFont="1" applyFill="1" applyBorder="1" applyAlignment="1">
      <alignment horizontal="center" vertical="center"/>
    </xf>
    <xf numFmtId="178" fontId="9" fillId="0" borderId="6" xfId="1" applyNumberFormat="1" applyFont="1" applyFill="1" applyBorder="1" applyAlignment="1">
      <alignment horizontal="center" vertical="center"/>
    </xf>
    <xf numFmtId="179" fontId="13" fillId="0" borderId="21" xfId="1" applyNumberFormat="1" applyFont="1" applyFill="1" applyBorder="1" applyAlignment="1">
      <alignment horizontal="center" vertical="center"/>
    </xf>
    <xf numFmtId="179" fontId="13" fillId="0" borderId="22" xfId="1" applyNumberFormat="1" applyFont="1" applyFill="1" applyBorder="1" applyAlignment="1">
      <alignment horizontal="center" vertical="center"/>
    </xf>
    <xf numFmtId="177" fontId="19" fillId="0" borderId="23" xfId="1" applyNumberFormat="1" applyFont="1" applyFill="1" applyBorder="1" applyAlignment="1">
      <alignment horizontal="center" vertical="center"/>
    </xf>
    <xf numFmtId="177" fontId="19" fillId="0" borderId="16" xfId="1" applyNumberFormat="1" applyFont="1" applyFill="1" applyBorder="1" applyAlignment="1">
      <alignment horizontal="center" vertical="center"/>
    </xf>
    <xf numFmtId="179" fontId="13" fillId="0" borderId="1" xfId="1" applyNumberFormat="1" applyFont="1" applyFill="1" applyBorder="1" applyAlignment="1">
      <alignment horizontal="center" vertical="center"/>
    </xf>
    <xf numFmtId="179" fontId="13" fillId="0" borderId="3" xfId="1" applyNumberFormat="1" applyFont="1" applyFill="1" applyBorder="1" applyAlignment="1">
      <alignment horizontal="center" vertical="center"/>
    </xf>
    <xf numFmtId="177" fontId="19" fillId="0" borderId="5" xfId="1" applyNumberFormat="1" applyFont="1" applyFill="1" applyBorder="1" applyAlignment="1">
      <alignment horizontal="center" vertical="center"/>
    </xf>
    <xf numFmtId="177" fontId="19" fillId="0" borderId="7" xfId="1" applyNumberFormat="1" applyFont="1" applyFill="1" applyBorder="1" applyAlignment="1">
      <alignment horizontal="center" vertical="center"/>
    </xf>
    <xf numFmtId="0" fontId="2" fillId="0" borderId="25" xfId="8" applyBorder="1" applyAlignment="1">
      <alignment horizontal="center" vertical="center"/>
    </xf>
    <xf numFmtId="0" fontId="28" fillId="0" borderId="59" xfId="0" applyFont="1" applyBorder="1" applyAlignment="1">
      <alignment horizontal="center"/>
    </xf>
    <xf numFmtId="0" fontId="28" fillId="0" borderId="29" xfId="0" applyFont="1" applyBorder="1" applyAlignment="1">
      <alignment horizontal="center"/>
    </xf>
    <xf numFmtId="0" fontId="28" fillId="0" borderId="53" xfId="0" applyFont="1" applyBorder="1" applyAlignment="1">
      <alignment horizontal="center" vertical="center" textRotation="255"/>
    </xf>
    <xf numFmtId="0" fontId="28" fillId="0" borderId="60" xfId="0" applyFont="1" applyBorder="1" applyAlignment="1">
      <alignment horizontal="center" vertical="center" textRotation="255"/>
    </xf>
    <xf numFmtId="0" fontId="28" fillId="0" borderId="61" xfId="0" applyFont="1" applyBorder="1" applyAlignment="1">
      <alignment horizontal="center" vertical="center" textRotation="255"/>
    </xf>
    <xf numFmtId="0" fontId="4" fillId="0" borderId="25" xfId="4" applyBorder="1" applyAlignment="1">
      <alignment horizontal="center" vertical="center"/>
    </xf>
  </cellXfs>
  <cellStyles count="12">
    <cellStyle name="桁区切り" xfId="1" builtinId="6"/>
    <cellStyle name="桁区切り 2" xfId="3"/>
    <cellStyle name="桁区切り 3" xfId="5"/>
    <cellStyle name="桁区切り 4" xfId="7"/>
    <cellStyle name="桁区切り 5" xfId="9"/>
    <cellStyle name="標準" xfId="0" builtinId="0"/>
    <cellStyle name="標準 2" xfId="2"/>
    <cellStyle name="標準 3" xfId="4"/>
    <cellStyle name="標準 4" xfId="6"/>
    <cellStyle name="標準 5" xfId="8"/>
    <cellStyle name="標準 6" xfId="10"/>
    <cellStyle name="標準 7" xfId="11"/>
  </cellStyles>
  <dxfs count="0"/>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8"/>
  <sheetViews>
    <sheetView showGridLines="0" tabSelected="1" zoomScaleNormal="100" workbookViewId="0">
      <pane ySplit="13" topLeftCell="A14" activePane="bottomLeft" state="frozen"/>
      <selection activeCell="D10" sqref="D10"/>
      <selection pane="bottomLeft" activeCell="E32" sqref="E32"/>
    </sheetView>
  </sheetViews>
  <sheetFormatPr defaultColWidth="9" defaultRowHeight="14.25" x14ac:dyDescent="0.15"/>
  <cols>
    <col min="1" max="1" width="2.125" style="1" customWidth="1"/>
    <col min="2" max="2" width="15.625" style="1" customWidth="1"/>
    <col min="3" max="3" width="29.875" style="1" customWidth="1"/>
    <col min="4" max="4" width="16.625" style="1" customWidth="1"/>
    <col min="5" max="6" width="18.625" style="5" customWidth="1"/>
    <col min="7" max="16384" width="9" style="1"/>
  </cols>
  <sheetData>
    <row r="1" spans="1:6" x14ac:dyDescent="0.15">
      <c r="A1" s="1" t="s">
        <v>232</v>
      </c>
    </row>
    <row r="2" spans="1:6" x14ac:dyDescent="0.15">
      <c r="F2" s="5" t="s">
        <v>238</v>
      </c>
    </row>
    <row r="4" spans="1:6" ht="19.5" x14ac:dyDescent="0.15">
      <c r="B4" s="321" t="s">
        <v>236</v>
      </c>
    </row>
    <row r="6" spans="1:6" ht="16.5" x14ac:dyDescent="0.15">
      <c r="E6" s="322" t="s">
        <v>233</v>
      </c>
      <c r="F6" s="5" t="s">
        <v>237</v>
      </c>
    </row>
    <row r="7" spans="1:6" ht="16.5" x14ac:dyDescent="0.15">
      <c r="E7" s="322" t="s">
        <v>234</v>
      </c>
      <c r="F7" s="5" t="s">
        <v>237</v>
      </c>
    </row>
    <row r="8" spans="1:6" ht="16.5" x14ac:dyDescent="0.15">
      <c r="E8" s="322" t="s">
        <v>235</v>
      </c>
      <c r="F8" s="5" t="s">
        <v>237</v>
      </c>
    </row>
    <row r="9" spans="1:6" x14ac:dyDescent="0.15">
      <c r="E9" s="1"/>
    </row>
    <row r="10" spans="1:6" ht="51" customHeight="1" x14ac:dyDescent="0.15">
      <c r="B10" s="339" t="s">
        <v>240</v>
      </c>
      <c r="C10" s="339"/>
      <c r="D10" s="339"/>
      <c r="E10" s="339"/>
      <c r="F10" s="339"/>
    </row>
    <row r="11" spans="1:6" ht="16.5" customHeight="1" x14ac:dyDescent="0.15">
      <c r="B11" s="8"/>
      <c r="C11" s="8"/>
      <c r="D11" s="8"/>
      <c r="E11" s="340"/>
      <c r="F11" s="340"/>
    </row>
    <row r="12" spans="1:6" ht="26.25" customHeight="1" x14ac:dyDescent="0.15">
      <c r="B12" s="341" t="s">
        <v>3</v>
      </c>
      <c r="C12" s="342"/>
      <c r="D12" s="11"/>
      <c r="E12" s="345" t="s">
        <v>2</v>
      </c>
      <c r="F12" s="347" t="s">
        <v>1</v>
      </c>
    </row>
    <row r="13" spans="1:6" ht="26.25" customHeight="1" x14ac:dyDescent="0.15">
      <c r="B13" s="343"/>
      <c r="C13" s="344"/>
      <c r="D13" s="9" t="s">
        <v>0</v>
      </c>
      <c r="E13" s="346"/>
      <c r="F13" s="348"/>
    </row>
    <row r="14" spans="1:6" ht="21" customHeight="1" x14ac:dyDescent="0.15">
      <c r="B14" s="324" t="s">
        <v>5</v>
      </c>
      <c r="C14" s="325"/>
      <c r="D14" s="330">
        <v>3300</v>
      </c>
      <c r="E14" s="333">
        <f>E19</f>
        <v>0</v>
      </c>
      <c r="F14" s="336">
        <f>D14*E14</f>
        <v>0</v>
      </c>
    </row>
    <row r="15" spans="1:6" ht="21" customHeight="1" x14ac:dyDescent="0.15">
      <c r="B15" s="326"/>
      <c r="C15" s="327"/>
      <c r="D15" s="331"/>
      <c r="E15" s="334"/>
      <c r="F15" s="337"/>
    </row>
    <row r="16" spans="1:6" ht="21" customHeight="1" x14ac:dyDescent="0.15">
      <c r="B16" s="326"/>
      <c r="C16" s="327"/>
      <c r="D16" s="331"/>
      <c r="E16" s="334"/>
      <c r="F16" s="337"/>
    </row>
    <row r="17" spans="1:6" s="2" customFormat="1" ht="21" customHeight="1" x14ac:dyDescent="0.15">
      <c r="B17" s="328"/>
      <c r="C17" s="329"/>
      <c r="D17" s="332"/>
      <c r="E17" s="335"/>
      <c r="F17" s="338"/>
    </row>
    <row r="18" spans="1:6" ht="21" customHeight="1" thickBot="1" x14ac:dyDescent="0.2">
      <c r="A18" s="3"/>
      <c r="B18" s="4"/>
      <c r="C18" s="13"/>
      <c r="D18" s="14"/>
      <c r="E18" s="12"/>
      <c r="F18" s="15"/>
    </row>
    <row r="19" spans="1:6" ht="21" customHeight="1" thickTop="1" x14ac:dyDescent="0.15">
      <c r="B19" s="349" t="s">
        <v>4</v>
      </c>
      <c r="C19" s="350"/>
      <c r="D19" s="353">
        <f>D14</f>
        <v>3300</v>
      </c>
      <c r="E19" s="355"/>
      <c r="F19" s="357">
        <f>SUM(F14:F17)</f>
        <v>0</v>
      </c>
    </row>
    <row r="20" spans="1:6" ht="21" customHeight="1" thickBot="1" x14ac:dyDescent="0.2">
      <c r="B20" s="351"/>
      <c r="C20" s="352"/>
      <c r="D20" s="354"/>
      <c r="E20" s="356"/>
      <c r="F20" s="358"/>
    </row>
    <row r="21" spans="1:6" ht="21" customHeight="1" thickTop="1" x14ac:dyDescent="0.15">
      <c r="B21" s="3"/>
      <c r="C21" s="4"/>
      <c r="D21" s="6"/>
      <c r="E21" s="10"/>
      <c r="F21" s="7"/>
    </row>
    <row r="22" spans="1:6" ht="21" customHeight="1" x14ac:dyDescent="0.15">
      <c r="E22" s="10"/>
    </row>
    <row r="23" spans="1:6" ht="21" customHeight="1" x14ac:dyDescent="0.15"/>
    <row r="24" spans="1:6" ht="21" customHeight="1" x14ac:dyDescent="0.15">
      <c r="B24" s="324" t="s">
        <v>6</v>
      </c>
      <c r="C24" s="325"/>
      <c r="D24" s="330">
        <v>6200</v>
      </c>
      <c r="E24" s="333">
        <f>E29</f>
        <v>0</v>
      </c>
      <c r="F24" s="336">
        <f>D24*E24</f>
        <v>0</v>
      </c>
    </row>
    <row r="25" spans="1:6" ht="21" customHeight="1" x14ac:dyDescent="0.15">
      <c r="B25" s="326"/>
      <c r="C25" s="327"/>
      <c r="D25" s="331"/>
      <c r="E25" s="334"/>
      <c r="F25" s="337"/>
    </row>
    <row r="26" spans="1:6" ht="21" customHeight="1" x14ac:dyDescent="0.15">
      <c r="B26" s="326"/>
      <c r="C26" s="327"/>
      <c r="D26" s="331"/>
      <c r="E26" s="334"/>
      <c r="F26" s="337"/>
    </row>
    <row r="27" spans="1:6" s="2" customFormat="1" ht="21" customHeight="1" x14ac:dyDescent="0.15">
      <c r="B27" s="328"/>
      <c r="C27" s="329"/>
      <c r="D27" s="332"/>
      <c r="E27" s="335"/>
      <c r="F27" s="338"/>
    </row>
    <row r="28" spans="1:6" ht="21" customHeight="1" thickBot="1" x14ac:dyDescent="0.2"/>
    <row r="29" spans="1:6" ht="21" customHeight="1" thickTop="1" x14ac:dyDescent="0.15">
      <c r="B29" s="349" t="s">
        <v>4</v>
      </c>
      <c r="C29" s="350"/>
      <c r="D29" s="353">
        <f>D24</f>
        <v>6200</v>
      </c>
      <c r="E29" s="355"/>
      <c r="F29" s="357">
        <f>SUM(F24:F27)</f>
        <v>0</v>
      </c>
    </row>
    <row r="30" spans="1:6" ht="21" customHeight="1" thickBot="1" x14ac:dyDescent="0.2">
      <c r="B30" s="351"/>
      <c r="C30" s="352"/>
      <c r="D30" s="354"/>
      <c r="E30" s="356"/>
      <c r="F30" s="358"/>
    </row>
    <row r="31" spans="1:6" ht="21" customHeight="1" thickTop="1" x14ac:dyDescent="0.15">
      <c r="B31" s="3"/>
      <c r="C31" s="4"/>
      <c r="D31" s="6"/>
      <c r="E31" s="10"/>
      <c r="F31" s="7"/>
    </row>
    <row r="32" spans="1:6" ht="21" customHeight="1" x14ac:dyDescent="0.15">
      <c r="E32" s="10"/>
    </row>
    <row r="33" spans="2:6" ht="21" customHeight="1" x14ac:dyDescent="0.15">
      <c r="B33" s="3"/>
      <c r="C33" s="4"/>
      <c r="D33" s="6"/>
      <c r="E33" s="10"/>
      <c r="F33" s="7"/>
    </row>
    <row r="34" spans="2:6" ht="21" customHeight="1" x14ac:dyDescent="0.15">
      <c r="B34" s="349" t="s">
        <v>130</v>
      </c>
      <c r="C34" s="350"/>
      <c r="D34" s="353">
        <f>D19+D29</f>
        <v>9500</v>
      </c>
      <c r="E34" s="359"/>
      <c r="F34" s="361">
        <f>F19+F29</f>
        <v>0</v>
      </c>
    </row>
    <row r="35" spans="2:6" x14ac:dyDescent="0.15">
      <c r="B35" s="351"/>
      <c r="C35" s="352"/>
      <c r="D35" s="354"/>
      <c r="E35" s="360"/>
      <c r="F35" s="362"/>
    </row>
    <row r="48" spans="2:6" x14ac:dyDescent="0.15">
      <c r="B48" s="323" t="s">
        <v>239</v>
      </c>
      <c r="C48" s="323"/>
      <c r="D48" s="323"/>
      <c r="E48" s="323"/>
      <c r="F48" s="323"/>
    </row>
  </sheetData>
  <mergeCells count="26">
    <mergeCell ref="F34:F35"/>
    <mergeCell ref="B29:C30"/>
    <mergeCell ref="D29:D30"/>
    <mergeCell ref="E29:E30"/>
    <mergeCell ref="F29:F30"/>
    <mergeCell ref="B10:F10"/>
    <mergeCell ref="E11:F11"/>
    <mergeCell ref="B12:C13"/>
    <mergeCell ref="E12:E13"/>
    <mergeCell ref="F12:F13"/>
    <mergeCell ref="B48:F48"/>
    <mergeCell ref="B14:C17"/>
    <mergeCell ref="D14:D17"/>
    <mergeCell ref="E14:E17"/>
    <mergeCell ref="F14:F17"/>
    <mergeCell ref="B19:C20"/>
    <mergeCell ref="D19:D20"/>
    <mergeCell ref="E19:E20"/>
    <mergeCell ref="F19:F20"/>
    <mergeCell ref="B24:C27"/>
    <mergeCell ref="D24:D27"/>
    <mergeCell ref="E24:E27"/>
    <mergeCell ref="F24:F27"/>
    <mergeCell ref="B34:C35"/>
    <mergeCell ref="D34:D35"/>
    <mergeCell ref="E34:E35"/>
  </mergeCells>
  <phoneticPr fontId="7"/>
  <printOptions horizontalCentered="1"/>
  <pageMargins left="0.59055118110236227" right="0.59055118110236227" top="0.74803149606299213" bottom="0.74803149606299213" header="0.31496062992125984" footer="0.31496062992125984"/>
  <pageSetup paperSize="9" scale="9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workbookViewId="0">
      <selection activeCell="D10" sqref="D10"/>
    </sheetView>
  </sheetViews>
  <sheetFormatPr defaultColWidth="8.875" defaultRowHeight="21" x14ac:dyDescent="0.3"/>
  <cols>
    <col min="1" max="1" width="2.75" style="137" customWidth="1"/>
    <col min="2" max="2" width="27.5" style="137" customWidth="1"/>
    <col min="3" max="5" width="15.75" style="137" customWidth="1"/>
    <col min="6" max="6" width="25.875" style="137" bestFit="1" customWidth="1"/>
    <col min="7" max="7" width="20.375" style="137" customWidth="1"/>
    <col min="8" max="16384" width="8.875" style="137"/>
  </cols>
  <sheetData>
    <row r="1" spans="2:2" ht="24" x14ac:dyDescent="0.35">
      <c r="B1" s="138" t="s">
        <v>81</v>
      </c>
    </row>
    <row r="3" spans="2:2" x14ac:dyDescent="0.3">
      <c r="B3" s="137" t="s">
        <v>227</v>
      </c>
    </row>
    <row r="4" spans="2:2" x14ac:dyDescent="0.3">
      <c r="B4" s="137" t="s">
        <v>228</v>
      </c>
    </row>
    <row r="5" spans="2:2" x14ac:dyDescent="0.3">
      <c r="B5" s="137" t="s">
        <v>229</v>
      </c>
    </row>
    <row r="6" spans="2:2" x14ac:dyDescent="0.3">
      <c r="B6" s="137" t="s">
        <v>230</v>
      </c>
    </row>
    <row r="8" spans="2:2" x14ac:dyDescent="0.3">
      <c r="B8" s="320" t="s">
        <v>231</v>
      </c>
    </row>
    <row r="10" spans="2:2" x14ac:dyDescent="0.3">
      <c r="B10" s="137" t="s">
        <v>226</v>
      </c>
    </row>
    <row r="15" spans="2:2" x14ac:dyDescent="0.3">
      <c r="B15" s="137" t="s">
        <v>82</v>
      </c>
    </row>
    <row r="16" spans="2:2" x14ac:dyDescent="0.3">
      <c r="B16" s="137" t="s">
        <v>83</v>
      </c>
    </row>
    <row r="17" spans="2:7" x14ac:dyDescent="0.3">
      <c r="B17" s="137" t="s">
        <v>154</v>
      </c>
    </row>
    <row r="19" spans="2:7" x14ac:dyDescent="0.3">
      <c r="B19" s="137" t="s">
        <v>142</v>
      </c>
    </row>
    <row r="20" spans="2:7" x14ac:dyDescent="0.3">
      <c r="B20" s="281"/>
      <c r="C20" s="282" t="s">
        <v>148</v>
      </c>
      <c r="D20" s="282" t="s">
        <v>149</v>
      </c>
      <c r="E20" s="282" t="s">
        <v>150</v>
      </c>
      <c r="F20" s="282" t="s">
        <v>151</v>
      </c>
      <c r="G20" s="281" t="s">
        <v>153</v>
      </c>
    </row>
    <row r="21" spans="2:7" x14ac:dyDescent="0.3">
      <c r="B21" s="281" t="s">
        <v>143</v>
      </c>
      <c r="C21" s="283">
        <v>8525</v>
      </c>
      <c r="D21" s="283">
        <v>6121.5</v>
      </c>
      <c r="E21" s="283">
        <f>SUM(C21:D21)</f>
        <v>14646.5</v>
      </c>
      <c r="F21" s="283">
        <f>SUM(F22:F26)</f>
        <v>6200</v>
      </c>
      <c r="G21" s="283">
        <f>F21/12</f>
        <v>516.66666666666663</v>
      </c>
    </row>
    <row r="22" spans="2:7" x14ac:dyDescent="0.3">
      <c r="B22" s="281" t="s">
        <v>144</v>
      </c>
      <c r="C22" s="283">
        <v>2983</v>
      </c>
      <c r="D22" s="283">
        <v>1464</v>
      </c>
      <c r="E22" s="283">
        <f t="shared" ref="E22:E26" si="0">SUM(C22:D22)</f>
        <v>4447</v>
      </c>
      <c r="F22" s="283">
        <v>1579</v>
      </c>
      <c r="G22" s="283">
        <f t="shared" ref="G22:G25" si="1">F22/12</f>
        <v>131.58333333333334</v>
      </c>
    </row>
    <row r="23" spans="2:7" x14ac:dyDescent="0.3">
      <c r="B23" s="281" t="s">
        <v>145</v>
      </c>
      <c r="C23" s="283">
        <v>2693</v>
      </c>
      <c r="D23" s="283">
        <v>1867.5</v>
      </c>
      <c r="E23" s="283">
        <f t="shared" si="0"/>
        <v>4560.5</v>
      </c>
      <c r="F23" s="283">
        <v>1619</v>
      </c>
      <c r="G23" s="283">
        <f t="shared" si="1"/>
        <v>134.91666666666666</v>
      </c>
    </row>
    <row r="24" spans="2:7" x14ac:dyDescent="0.3">
      <c r="B24" s="281" t="s">
        <v>146</v>
      </c>
      <c r="C24" s="283">
        <v>2536</v>
      </c>
      <c r="D24" s="283">
        <v>2619</v>
      </c>
      <c r="E24" s="283">
        <f t="shared" si="0"/>
        <v>5155</v>
      </c>
      <c r="F24" s="283">
        <v>1830</v>
      </c>
      <c r="G24" s="283">
        <f t="shared" si="1"/>
        <v>152.5</v>
      </c>
    </row>
    <row r="25" spans="2:7" x14ac:dyDescent="0.3">
      <c r="B25" s="281" t="s">
        <v>147</v>
      </c>
      <c r="C25" s="283">
        <v>313</v>
      </c>
      <c r="D25" s="283">
        <v>171</v>
      </c>
      <c r="E25" s="283">
        <f t="shared" si="0"/>
        <v>484</v>
      </c>
      <c r="F25" s="283">
        <v>172</v>
      </c>
      <c r="G25" s="283">
        <f t="shared" si="1"/>
        <v>14.333333333333334</v>
      </c>
    </row>
    <row r="26" spans="2:7" x14ac:dyDescent="0.3">
      <c r="B26" s="281" t="s">
        <v>152</v>
      </c>
      <c r="C26" s="283">
        <v>0</v>
      </c>
      <c r="D26" s="283">
        <v>0</v>
      </c>
      <c r="E26" s="283">
        <f t="shared" si="0"/>
        <v>0</v>
      </c>
      <c r="F26" s="283">
        <v>1000</v>
      </c>
      <c r="G26" s="281"/>
    </row>
  </sheetData>
  <phoneticPr fontId="7"/>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topLeftCell="A22" workbookViewId="0">
      <selection activeCell="I59" sqref="I59"/>
    </sheetView>
  </sheetViews>
  <sheetFormatPr defaultColWidth="8.875" defaultRowHeight="13.5" x14ac:dyDescent="0.15"/>
  <cols>
    <col min="1" max="1" width="39.625" style="167" customWidth="1"/>
    <col min="2" max="2" width="9.5" style="167" bestFit="1" customWidth="1"/>
    <col min="3" max="21" width="14.125" style="167" customWidth="1"/>
    <col min="22" max="24" width="13" style="167" customWidth="1"/>
    <col min="25" max="16384" width="8.875" style="167"/>
  </cols>
  <sheetData>
    <row r="1" spans="1:7" ht="24" x14ac:dyDescent="0.15">
      <c r="A1" s="166" t="s">
        <v>7</v>
      </c>
    </row>
    <row r="3" spans="1:7" ht="18.75" hidden="1" x14ac:dyDescent="0.15">
      <c r="A3" s="168" t="s">
        <v>66</v>
      </c>
    </row>
    <row r="4" spans="1:7" ht="18.75" hidden="1" x14ac:dyDescent="0.15">
      <c r="A4" s="168" t="s">
        <v>67</v>
      </c>
    </row>
    <row r="5" spans="1:7" hidden="1" x14ac:dyDescent="0.15">
      <c r="C5" s="169"/>
      <c r="D5" s="169"/>
      <c r="E5" s="169"/>
    </row>
    <row r="6" spans="1:7" hidden="1" x14ac:dyDescent="0.15">
      <c r="A6" s="170"/>
      <c r="B6" s="170"/>
      <c r="C6" s="171" t="s">
        <v>8</v>
      </c>
      <c r="D6" s="171" t="s">
        <v>9</v>
      </c>
      <c r="E6" s="171" t="s">
        <v>10</v>
      </c>
      <c r="F6" s="171" t="s">
        <v>11</v>
      </c>
      <c r="G6" s="172"/>
    </row>
    <row r="7" spans="1:7" hidden="1" x14ac:dyDescent="0.15">
      <c r="A7" s="363" t="s">
        <v>68</v>
      </c>
      <c r="B7" s="170" t="s">
        <v>12</v>
      </c>
      <c r="C7" s="173">
        <v>6200</v>
      </c>
      <c r="D7" s="173">
        <v>20000</v>
      </c>
      <c r="E7" s="173">
        <f>C7*D7</f>
        <v>124000000</v>
      </c>
      <c r="F7" s="173">
        <f>E7*1.1</f>
        <v>136400000</v>
      </c>
    </row>
    <row r="8" spans="1:7" hidden="1" x14ac:dyDescent="0.15">
      <c r="A8" s="363"/>
      <c r="B8" s="170" t="s">
        <v>13</v>
      </c>
      <c r="C8" s="173">
        <v>8500</v>
      </c>
      <c r="D8" s="173">
        <v>18000</v>
      </c>
      <c r="E8" s="173">
        <f>C8*D8</f>
        <v>153000000</v>
      </c>
      <c r="F8" s="173">
        <f t="shared" ref="F8:F10" si="0">E8*1.1</f>
        <v>168300000</v>
      </c>
    </row>
    <row r="9" spans="1:7" hidden="1" x14ac:dyDescent="0.15">
      <c r="A9" s="363"/>
      <c r="B9" s="170" t="s">
        <v>69</v>
      </c>
      <c r="C9" s="174">
        <f>SUM(C7:C8)</f>
        <v>14700</v>
      </c>
      <c r="D9" s="170"/>
      <c r="E9" s="174">
        <f>SUM(E7:E8)</f>
        <v>277000000</v>
      </c>
      <c r="F9" s="173">
        <f t="shared" si="0"/>
        <v>304700000</v>
      </c>
    </row>
    <row r="10" spans="1:7" hidden="1" x14ac:dyDescent="0.15">
      <c r="A10" s="363"/>
      <c r="B10" s="175" t="s">
        <v>70</v>
      </c>
      <c r="C10" s="176" t="s">
        <v>71</v>
      </c>
      <c r="D10" s="173">
        <v>20000</v>
      </c>
      <c r="E10" s="174">
        <v>40000000</v>
      </c>
      <c r="F10" s="173">
        <f t="shared" si="0"/>
        <v>44000000</v>
      </c>
    </row>
    <row r="11" spans="1:7" hidden="1" x14ac:dyDescent="0.15">
      <c r="A11" s="363"/>
      <c r="B11" s="175" t="s">
        <v>14</v>
      </c>
      <c r="C11" s="174"/>
      <c r="D11" s="170"/>
      <c r="E11" s="174">
        <f>E9+E10</f>
        <v>317000000</v>
      </c>
      <c r="F11" s="174">
        <f>F9+F10</f>
        <v>348700000</v>
      </c>
    </row>
    <row r="12" spans="1:7" hidden="1" x14ac:dyDescent="0.15"/>
    <row r="13" spans="1:7" ht="18.75" x14ac:dyDescent="0.15">
      <c r="A13" s="177" t="s">
        <v>72</v>
      </c>
    </row>
    <row r="14" spans="1:7" ht="18.75" x14ac:dyDescent="0.15">
      <c r="A14" s="177" t="s">
        <v>15</v>
      </c>
    </row>
    <row r="15" spans="1:7" ht="18.75" x14ac:dyDescent="0.15">
      <c r="A15" s="177" t="s">
        <v>16</v>
      </c>
    </row>
    <row r="16" spans="1:7" ht="19.5" thickBot="1" x14ac:dyDescent="0.2">
      <c r="A16" s="177" t="s">
        <v>131</v>
      </c>
    </row>
    <row r="17" spans="1:16" ht="14.25" thickBot="1" x14ac:dyDescent="0.2">
      <c r="A17" s="178"/>
      <c r="B17" s="178"/>
      <c r="C17" s="179" t="s">
        <v>14</v>
      </c>
      <c r="D17" s="180" t="s">
        <v>17</v>
      </c>
      <c r="E17" s="181" t="s">
        <v>18</v>
      </c>
      <c r="F17" s="181" t="s">
        <v>19</v>
      </c>
      <c r="G17" s="181" t="s">
        <v>20</v>
      </c>
      <c r="H17" s="181" t="s">
        <v>21</v>
      </c>
      <c r="I17" s="181" t="s">
        <v>22</v>
      </c>
      <c r="J17" s="181" t="s">
        <v>23</v>
      </c>
      <c r="K17" s="181" t="s">
        <v>24</v>
      </c>
      <c r="L17" s="181" t="s">
        <v>25</v>
      </c>
      <c r="M17" s="182" t="s">
        <v>26</v>
      </c>
      <c r="N17" s="182" t="s">
        <v>27</v>
      </c>
      <c r="O17" s="182" t="s">
        <v>28</v>
      </c>
      <c r="P17" s="183" t="s">
        <v>29</v>
      </c>
    </row>
    <row r="18" spans="1:16" ht="14.25" thickBot="1" x14ac:dyDescent="0.2">
      <c r="A18" s="184" t="s">
        <v>30</v>
      </c>
      <c r="B18" s="185" t="s">
        <v>30</v>
      </c>
      <c r="C18" s="179"/>
      <c r="D18" s="180" t="s">
        <v>31</v>
      </c>
      <c r="E18" s="181" t="s">
        <v>32</v>
      </c>
      <c r="F18" s="181" t="s">
        <v>33</v>
      </c>
      <c r="G18" s="181" t="s">
        <v>34</v>
      </c>
      <c r="H18" s="186" t="s">
        <v>35</v>
      </c>
      <c r="I18" s="181" t="s">
        <v>36</v>
      </c>
      <c r="J18" s="186" t="s">
        <v>37</v>
      </c>
      <c r="K18" s="181" t="s">
        <v>38</v>
      </c>
      <c r="L18" s="181" t="s">
        <v>39</v>
      </c>
      <c r="M18" s="182" t="s">
        <v>40</v>
      </c>
      <c r="N18" s="182" t="s">
        <v>41</v>
      </c>
      <c r="O18" s="182" t="s">
        <v>42</v>
      </c>
      <c r="P18" s="183" t="s">
        <v>43</v>
      </c>
    </row>
    <row r="19" spans="1:16" x14ac:dyDescent="0.15">
      <c r="A19" s="187" t="s">
        <v>44</v>
      </c>
      <c r="B19" s="188" t="s">
        <v>45</v>
      </c>
      <c r="C19" s="189">
        <f t="shared" ref="C19:C22" si="1">SUM(D19:P19)</f>
        <v>252</v>
      </c>
      <c r="D19" s="190">
        <v>19</v>
      </c>
      <c r="E19" s="191">
        <v>17</v>
      </c>
      <c r="F19" s="191">
        <v>25</v>
      </c>
      <c r="G19" s="191">
        <v>20</v>
      </c>
      <c r="H19" s="192">
        <v>23</v>
      </c>
      <c r="I19" s="191">
        <v>20</v>
      </c>
      <c r="J19" s="191">
        <v>18</v>
      </c>
      <c r="K19" s="191">
        <v>24</v>
      </c>
      <c r="L19" s="191">
        <v>19</v>
      </c>
      <c r="M19" s="193">
        <v>20</v>
      </c>
      <c r="N19" s="193">
        <v>19</v>
      </c>
      <c r="O19" s="193">
        <v>19</v>
      </c>
      <c r="P19" s="194">
        <v>9</v>
      </c>
    </row>
    <row r="20" spans="1:16" x14ac:dyDescent="0.15">
      <c r="A20" s="195"/>
      <c r="B20" s="196" t="s">
        <v>46</v>
      </c>
      <c r="C20" s="197">
        <f t="shared" si="1"/>
        <v>128</v>
      </c>
      <c r="D20" s="198">
        <v>9</v>
      </c>
      <c r="E20" s="199">
        <v>11</v>
      </c>
      <c r="F20" s="199">
        <v>10</v>
      </c>
      <c r="G20" s="199">
        <v>8</v>
      </c>
      <c r="H20" s="200">
        <v>12</v>
      </c>
      <c r="I20" s="199">
        <v>8</v>
      </c>
      <c r="J20" s="199">
        <v>10</v>
      </c>
      <c r="K20" s="199">
        <v>11</v>
      </c>
      <c r="L20" s="199">
        <v>9</v>
      </c>
      <c r="M20" s="201">
        <v>15</v>
      </c>
      <c r="N20" s="201">
        <v>9</v>
      </c>
      <c r="O20" s="201">
        <v>9</v>
      </c>
      <c r="P20" s="202">
        <v>7</v>
      </c>
    </row>
    <row r="21" spans="1:16" ht="14.25" thickBot="1" x14ac:dyDescent="0.2">
      <c r="A21" s="203"/>
      <c r="B21" s="204" t="s">
        <v>14</v>
      </c>
      <c r="C21" s="205">
        <f t="shared" si="1"/>
        <v>380</v>
      </c>
      <c r="D21" s="206">
        <f t="shared" ref="D21:P21" si="2">SUM(D19:D20)</f>
        <v>28</v>
      </c>
      <c r="E21" s="207">
        <f t="shared" si="2"/>
        <v>28</v>
      </c>
      <c r="F21" s="207">
        <f t="shared" si="2"/>
        <v>35</v>
      </c>
      <c r="G21" s="207">
        <f t="shared" si="2"/>
        <v>28</v>
      </c>
      <c r="H21" s="207">
        <f t="shared" si="2"/>
        <v>35</v>
      </c>
      <c r="I21" s="207">
        <f t="shared" si="2"/>
        <v>28</v>
      </c>
      <c r="J21" s="207">
        <f t="shared" si="2"/>
        <v>28</v>
      </c>
      <c r="K21" s="207">
        <f t="shared" si="2"/>
        <v>35</v>
      </c>
      <c r="L21" s="207">
        <f t="shared" si="2"/>
        <v>28</v>
      </c>
      <c r="M21" s="208">
        <f t="shared" si="2"/>
        <v>35</v>
      </c>
      <c r="N21" s="208">
        <f t="shared" si="2"/>
        <v>28</v>
      </c>
      <c r="O21" s="208">
        <f t="shared" si="2"/>
        <v>28</v>
      </c>
      <c r="P21" s="209">
        <f t="shared" si="2"/>
        <v>16</v>
      </c>
    </row>
    <row r="22" spans="1:16" ht="14.25" thickBot="1" x14ac:dyDescent="0.2">
      <c r="A22" s="210" t="s">
        <v>73</v>
      </c>
      <c r="B22" s="211" t="s">
        <v>48</v>
      </c>
      <c r="C22" s="212">
        <f t="shared" si="1"/>
        <v>7376</v>
      </c>
      <c r="D22" s="213">
        <v>780.5</v>
      </c>
      <c r="E22" s="214">
        <v>629</v>
      </c>
      <c r="F22" s="214">
        <v>1269</v>
      </c>
      <c r="G22" s="214">
        <v>1069</v>
      </c>
      <c r="H22" s="214">
        <v>896.5</v>
      </c>
      <c r="I22" s="214">
        <v>779</v>
      </c>
      <c r="J22" s="214">
        <v>583.5</v>
      </c>
      <c r="K22" s="214">
        <v>773</v>
      </c>
      <c r="L22" s="260">
        <v>596.5</v>
      </c>
      <c r="M22" s="216"/>
      <c r="N22" s="216"/>
      <c r="O22" s="216"/>
      <c r="P22" s="217"/>
    </row>
    <row r="23" spans="1:16" x14ac:dyDescent="0.15">
      <c r="A23" s="218" t="s">
        <v>124</v>
      </c>
      <c r="B23" s="219"/>
      <c r="C23" s="220">
        <f>SUM(D23:P23)</f>
        <v>1421</v>
      </c>
      <c r="D23" s="221">
        <v>146</v>
      </c>
      <c r="E23" s="222">
        <v>121</v>
      </c>
      <c r="F23" s="222">
        <v>151</v>
      </c>
      <c r="G23" s="222">
        <v>127.5</v>
      </c>
      <c r="H23" s="222">
        <v>132</v>
      </c>
      <c r="I23" s="222">
        <v>110.5</v>
      </c>
      <c r="J23" s="222">
        <v>87.5</v>
      </c>
      <c r="K23" s="222">
        <v>113.5</v>
      </c>
      <c r="L23" s="223">
        <v>95.5</v>
      </c>
      <c r="M23" s="224">
        <v>100.5</v>
      </c>
      <c r="N23" s="224">
        <v>95.5</v>
      </c>
      <c r="O23" s="224">
        <v>95.5</v>
      </c>
      <c r="P23" s="225">
        <v>45</v>
      </c>
    </row>
    <row r="24" spans="1:16" x14ac:dyDescent="0.15">
      <c r="A24" s="226" t="s">
        <v>125</v>
      </c>
      <c r="B24" s="227"/>
      <c r="C24" s="228">
        <f t="shared" ref="C24:C28" si="3">SUM(D24:P24)</f>
        <v>398</v>
      </c>
      <c r="D24" s="229">
        <v>39.5</v>
      </c>
      <c r="E24" s="230">
        <v>23.5</v>
      </c>
      <c r="F24" s="230">
        <v>38</v>
      </c>
      <c r="G24" s="230">
        <v>18.5</v>
      </c>
      <c r="H24" s="230">
        <v>31</v>
      </c>
      <c r="I24" s="230">
        <v>30.5</v>
      </c>
      <c r="J24" s="230">
        <v>36</v>
      </c>
      <c r="K24" s="230">
        <v>37</v>
      </c>
      <c r="L24" s="230">
        <v>32</v>
      </c>
      <c r="M24" s="231">
        <v>33</v>
      </c>
      <c r="N24" s="231">
        <v>32</v>
      </c>
      <c r="O24" s="231">
        <v>32</v>
      </c>
      <c r="P24" s="232">
        <v>15</v>
      </c>
    </row>
    <row r="25" spans="1:16" x14ac:dyDescent="0.15">
      <c r="A25" s="226" t="s">
        <v>126</v>
      </c>
      <c r="B25" s="227"/>
      <c r="C25" s="228">
        <f t="shared" si="3"/>
        <v>157.5</v>
      </c>
      <c r="D25" s="229">
        <v>16</v>
      </c>
      <c r="E25" s="230">
        <v>9</v>
      </c>
      <c r="F25" s="230">
        <v>20</v>
      </c>
      <c r="G25" s="230">
        <v>5</v>
      </c>
      <c r="H25" s="230">
        <v>13</v>
      </c>
      <c r="I25" s="230">
        <v>18</v>
      </c>
      <c r="J25" s="230">
        <v>11.5</v>
      </c>
      <c r="K25" s="230">
        <v>10</v>
      </c>
      <c r="L25" s="230">
        <v>12</v>
      </c>
      <c r="M25" s="231">
        <v>13</v>
      </c>
      <c r="N25" s="231">
        <v>12</v>
      </c>
      <c r="O25" s="231">
        <v>12</v>
      </c>
      <c r="P25" s="232">
        <v>6</v>
      </c>
    </row>
    <row r="26" spans="1:16" x14ac:dyDescent="0.15">
      <c r="A26" s="226" t="s">
        <v>127</v>
      </c>
      <c r="B26" s="227"/>
      <c r="C26" s="228">
        <f t="shared" si="3"/>
        <v>232.5</v>
      </c>
      <c r="D26" s="229">
        <v>25.5</v>
      </c>
      <c r="E26" s="230">
        <v>9</v>
      </c>
      <c r="F26" s="230">
        <v>25</v>
      </c>
      <c r="G26" s="230">
        <v>31</v>
      </c>
      <c r="H26" s="230">
        <v>19</v>
      </c>
      <c r="I26" s="230">
        <v>14</v>
      </c>
      <c r="J26" s="230">
        <v>13</v>
      </c>
      <c r="K26" s="230">
        <v>24</v>
      </c>
      <c r="L26" s="230">
        <v>16</v>
      </c>
      <c r="M26" s="231">
        <v>17</v>
      </c>
      <c r="N26" s="231">
        <v>16</v>
      </c>
      <c r="O26" s="231">
        <v>16</v>
      </c>
      <c r="P26" s="232">
        <v>7</v>
      </c>
    </row>
    <row r="27" spans="1:16" x14ac:dyDescent="0.15">
      <c r="A27" s="226" t="s">
        <v>128</v>
      </c>
      <c r="B27" s="227"/>
      <c r="C27" s="228">
        <f t="shared" si="3"/>
        <v>4059</v>
      </c>
      <c r="D27" s="229">
        <v>269</v>
      </c>
      <c r="E27" s="230">
        <v>221.5</v>
      </c>
      <c r="F27" s="230">
        <v>359</v>
      </c>
      <c r="G27" s="230">
        <v>328</v>
      </c>
      <c r="H27" s="230">
        <v>365</v>
      </c>
      <c r="I27" s="230">
        <v>406</v>
      </c>
      <c r="J27" s="230">
        <v>305</v>
      </c>
      <c r="K27" s="230">
        <v>343.5</v>
      </c>
      <c r="L27" s="230">
        <v>323</v>
      </c>
      <c r="M27" s="231">
        <v>340</v>
      </c>
      <c r="N27" s="231">
        <v>323</v>
      </c>
      <c r="O27" s="231">
        <v>323</v>
      </c>
      <c r="P27" s="232">
        <v>153</v>
      </c>
    </row>
    <row r="28" spans="1:16" ht="14.25" thickBot="1" x14ac:dyDescent="0.2">
      <c r="A28" s="233" t="s">
        <v>129</v>
      </c>
      <c r="B28" s="234"/>
      <c r="C28" s="235">
        <f t="shared" si="3"/>
        <v>734</v>
      </c>
      <c r="D28" s="236">
        <v>40.5</v>
      </c>
      <c r="E28" s="237">
        <v>64</v>
      </c>
      <c r="F28" s="237">
        <v>143</v>
      </c>
      <c r="G28" s="237">
        <v>51.5</v>
      </c>
      <c r="H28" s="237">
        <v>60</v>
      </c>
      <c r="I28" s="237">
        <v>42</v>
      </c>
      <c r="J28" s="237">
        <v>57.5</v>
      </c>
      <c r="K28" s="237">
        <v>57.5</v>
      </c>
      <c r="L28" s="237">
        <v>48</v>
      </c>
      <c r="M28" s="238">
        <v>51</v>
      </c>
      <c r="N28" s="238">
        <v>48</v>
      </c>
      <c r="O28" s="238">
        <v>48</v>
      </c>
      <c r="P28" s="239">
        <v>23</v>
      </c>
    </row>
    <row r="29" spans="1:16" x14ac:dyDescent="0.15">
      <c r="A29" s="240"/>
      <c r="B29" s="241"/>
      <c r="C29" s="172"/>
      <c r="D29" s="242"/>
      <c r="E29" s="242"/>
      <c r="F29" s="242"/>
      <c r="G29" s="242"/>
      <c r="H29" s="242"/>
      <c r="I29" s="242"/>
      <c r="J29" s="242"/>
      <c r="K29" s="242"/>
      <c r="L29" s="242"/>
      <c r="M29" s="243"/>
      <c r="N29" s="243"/>
      <c r="O29" s="243"/>
      <c r="P29" s="243"/>
    </row>
    <row r="31" spans="1:16" ht="15" thickBot="1" x14ac:dyDescent="0.2">
      <c r="A31" s="259" t="s">
        <v>133</v>
      </c>
      <c r="N31" s="167" t="s">
        <v>139</v>
      </c>
    </row>
    <row r="32" spans="1:16" ht="14.25" thickBot="1" x14ac:dyDescent="0.2">
      <c r="A32" s="178"/>
      <c r="B32" s="178"/>
      <c r="C32" s="179" t="s">
        <v>14</v>
      </c>
      <c r="D32" s="180" t="s">
        <v>17</v>
      </c>
      <c r="E32" s="181" t="s">
        <v>18</v>
      </c>
      <c r="F32" s="181" t="s">
        <v>19</v>
      </c>
      <c r="G32" s="181" t="s">
        <v>20</v>
      </c>
      <c r="H32" s="181" t="s">
        <v>21</v>
      </c>
      <c r="I32" s="181" t="s">
        <v>22</v>
      </c>
      <c r="J32" s="181" t="s">
        <v>23</v>
      </c>
      <c r="K32" s="181" t="s">
        <v>24</v>
      </c>
      <c r="L32" s="261" t="s">
        <v>25</v>
      </c>
      <c r="M32" s="167" t="s">
        <v>141</v>
      </c>
      <c r="N32" s="167" t="s">
        <v>140</v>
      </c>
    </row>
    <row r="33" spans="1:14" ht="14.25" thickBot="1" x14ac:dyDescent="0.2">
      <c r="A33" s="184" t="s">
        <v>30</v>
      </c>
      <c r="B33" s="185" t="s">
        <v>30</v>
      </c>
      <c r="C33" s="179"/>
      <c r="D33" s="180" t="s">
        <v>31</v>
      </c>
      <c r="E33" s="181" t="s">
        <v>32</v>
      </c>
      <c r="F33" s="181" t="s">
        <v>33</v>
      </c>
      <c r="G33" s="181" t="s">
        <v>34</v>
      </c>
      <c r="H33" s="186" t="s">
        <v>35</v>
      </c>
      <c r="I33" s="181" t="s">
        <v>36</v>
      </c>
      <c r="J33" s="186" t="s">
        <v>37</v>
      </c>
      <c r="K33" s="181" t="s">
        <v>38</v>
      </c>
      <c r="L33" s="261" t="s">
        <v>39</v>
      </c>
    </row>
    <row r="34" spans="1:14" x14ac:dyDescent="0.15">
      <c r="A34" s="187" t="s">
        <v>44</v>
      </c>
      <c r="B34" s="188" t="s">
        <v>45</v>
      </c>
      <c r="C34" s="189">
        <f t="shared" ref="C34:C43" si="4">SUM(D34:L34)</f>
        <v>185</v>
      </c>
      <c r="D34" s="190">
        <v>19</v>
      </c>
      <c r="E34" s="191">
        <v>17</v>
      </c>
      <c r="F34" s="191">
        <v>25</v>
      </c>
      <c r="G34" s="191">
        <v>20</v>
      </c>
      <c r="H34" s="192">
        <v>23</v>
      </c>
      <c r="I34" s="191">
        <v>20</v>
      </c>
      <c r="J34" s="191">
        <v>18</v>
      </c>
      <c r="K34" s="191">
        <v>24</v>
      </c>
      <c r="L34" s="262">
        <v>19</v>
      </c>
      <c r="N34" s="167">
        <v>243</v>
      </c>
    </row>
    <row r="35" spans="1:14" x14ac:dyDescent="0.15">
      <c r="A35" s="195"/>
      <c r="B35" s="196" t="s">
        <v>46</v>
      </c>
      <c r="C35" s="197">
        <f t="shared" si="4"/>
        <v>88</v>
      </c>
      <c r="D35" s="198">
        <v>9</v>
      </c>
      <c r="E35" s="199">
        <v>11</v>
      </c>
      <c r="F35" s="199">
        <v>10</v>
      </c>
      <c r="G35" s="199">
        <v>8</v>
      </c>
      <c r="H35" s="200">
        <v>12</v>
      </c>
      <c r="I35" s="199">
        <v>8</v>
      </c>
      <c r="J35" s="199">
        <v>10</v>
      </c>
      <c r="K35" s="199">
        <v>11</v>
      </c>
      <c r="L35" s="263">
        <v>9</v>
      </c>
      <c r="N35" s="167">
        <v>122</v>
      </c>
    </row>
    <row r="36" spans="1:14" ht="14.25" thickBot="1" x14ac:dyDescent="0.2">
      <c r="A36" s="203"/>
      <c r="B36" s="204" t="s">
        <v>14</v>
      </c>
      <c r="C36" s="205">
        <f t="shared" si="4"/>
        <v>273</v>
      </c>
      <c r="D36" s="206">
        <f t="shared" ref="D36:L36" si="5">SUM(D34:D35)</f>
        <v>28</v>
      </c>
      <c r="E36" s="207">
        <f t="shared" si="5"/>
        <v>28</v>
      </c>
      <c r="F36" s="207">
        <f t="shared" si="5"/>
        <v>35</v>
      </c>
      <c r="G36" s="207">
        <f t="shared" si="5"/>
        <v>28</v>
      </c>
      <c r="H36" s="207">
        <f t="shared" si="5"/>
        <v>35</v>
      </c>
      <c r="I36" s="207">
        <f t="shared" si="5"/>
        <v>28</v>
      </c>
      <c r="J36" s="207">
        <f t="shared" si="5"/>
        <v>28</v>
      </c>
      <c r="K36" s="207">
        <f t="shared" si="5"/>
        <v>35</v>
      </c>
      <c r="L36" s="264">
        <f t="shared" si="5"/>
        <v>28</v>
      </c>
      <c r="N36" s="167">
        <v>365</v>
      </c>
    </row>
    <row r="37" spans="1:14" ht="18" thickBot="1" x14ac:dyDescent="0.2">
      <c r="A37" s="210" t="s">
        <v>73</v>
      </c>
      <c r="B37" s="211" t="s">
        <v>48</v>
      </c>
      <c r="C37" s="212">
        <f t="shared" si="4"/>
        <v>5145.5</v>
      </c>
      <c r="D37" s="213">
        <f>SUM(D38:D43)</f>
        <v>536.5</v>
      </c>
      <c r="E37" s="213">
        <f t="shared" ref="E37:L37" si="6">SUM(E38:E43)</f>
        <v>448</v>
      </c>
      <c r="F37" s="213">
        <f t="shared" si="6"/>
        <v>736</v>
      </c>
      <c r="G37" s="213">
        <f t="shared" si="6"/>
        <v>561.5</v>
      </c>
      <c r="H37" s="213">
        <f t="shared" si="6"/>
        <v>620</v>
      </c>
      <c r="I37" s="213">
        <f t="shared" si="6"/>
        <v>621</v>
      </c>
      <c r="J37" s="213">
        <f t="shared" si="6"/>
        <v>510.5</v>
      </c>
      <c r="K37" s="213">
        <f t="shared" si="6"/>
        <v>585.5</v>
      </c>
      <c r="L37" s="213">
        <f t="shared" si="6"/>
        <v>526.5</v>
      </c>
      <c r="M37" s="279">
        <f>C37/$C$34</f>
        <v>27.813513513513513</v>
      </c>
      <c r="N37" s="280">
        <f>M37*$N$34</f>
        <v>6758.6837837837838</v>
      </c>
    </row>
    <row r="38" spans="1:14" x14ac:dyDescent="0.15">
      <c r="A38" s="218" t="s">
        <v>124</v>
      </c>
      <c r="B38" s="219"/>
      <c r="C38" s="220">
        <f t="shared" si="4"/>
        <v>1084.5</v>
      </c>
      <c r="D38" s="221">
        <v>146</v>
      </c>
      <c r="E38" s="222">
        <v>121</v>
      </c>
      <c r="F38" s="222">
        <v>151</v>
      </c>
      <c r="G38" s="222">
        <v>127.5</v>
      </c>
      <c r="H38" s="222">
        <v>132</v>
      </c>
      <c r="I38" s="222">
        <v>110.5</v>
      </c>
      <c r="J38" s="222">
        <v>87.5</v>
      </c>
      <c r="K38" s="222">
        <v>113.5</v>
      </c>
      <c r="L38" s="265">
        <v>95.5</v>
      </c>
      <c r="M38" s="277">
        <f t="shared" ref="M38:M43" si="7">C38/$C$34</f>
        <v>5.8621621621621625</v>
      </c>
      <c r="N38" s="278">
        <f t="shared" ref="N38:N43" si="8">M38*$N$34</f>
        <v>1424.5054054054056</v>
      </c>
    </row>
    <row r="39" spans="1:14" x14ac:dyDescent="0.15">
      <c r="A39" s="226" t="s">
        <v>125</v>
      </c>
      <c r="B39" s="227"/>
      <c r="C39" s="228">
        <f t="shared" si="4"/>
        <v>286</v>
      </c>
      <c r="D39" s="229">
        <v>39.5</v>
      </c>
      <c r="E39" s="230">
        <v>23.5</v>
      </c>
      <c r="F39" s="230">
        <v>38</v>
      </c>
      <c r="G39" s="230">
        <v>18.5</v>
      </c>
      <c r="H39" s="230">
        <v>31</v>
      </c>
      <c r="I39" s="230">
        <v>30.5</v>
      </c>
      <c r="J39" s="230">
        <v>36</v>
      </c>
      <c r="K39" s="230">
        <v>37</v>
      </c>
      <c r="L39" s="266">
        <v>32</v>
      </c>
      <c r="M39" s="277">
        <f t="shared" si="7"/>
        <v>1.5459459459459459</v>
      </c>
      <c r="N39" s="278">
        <f t="shared" si="8"/>
        <v>375.66486486486485</v>
      </c>
    </row>
    <row r="40" spans="1:14" x14ac:dyDescent="0.15">
      <c r="A40" s="226" t="s">
        <v>126</v>
      </c>
      <c r="B40" s="227"/>
      <c r="C40" s="228">
        <f t="shared" si="4"/>
        <v>114.5</v>
      </c>
      <c r="D40" s="229">
        <v>16</v>
      </c>
      <c r="E40" s="230">
        <v>9</v>
      </c>
      <c r="F40" s="230">
        <v>20</v>
      </c>
      <c r="G40" s="230">
        <v>5</v>
      </c>
      <c r="H40" s="230">
        <v>13</v>
      </c>
      <c r="I40" s="230">
        <v>18</v>
      </c>
      <c r="J40" s="230">
        <v>11.5</v>
      </c>
      <c r="K40" s="230">
        <v>10</v>
      </c>
      <c r="L40" s="266">
        <v>12</v>
      </c>
      <c r="M40" s="277">
        <f t="shared" si="7"/>
        <v>0.61891891891891893</v>
      </c>
      <c r="N40" s="278">
        <f t="shared" si="8"/>
        <v>150.39729729729729</v>
      </c>
    </row>
    <row r="41" spans="1:14" x14ac:dyDescent="0.15">
      <c r="A41" s="226" t="s">
        <v>127</v>
      </c>
      <c r="B41" s="227"/>
      <c r="C41" s="228">
        <f t="shared" si="4"/>
        <v>176.5</v>
      </c>
      <c r="D41" s="229">
        <v>25.5</v>
      </c>
      <c r="E41" s="230">
        <v>9</v>
      </c>
      <c r="F41" s="230">
        <v>25</v>
      </c>
      <c r="G41" s="230">
        <v>31</v>
      </c>
      <c r="H41" s="230">
        <v>19</v>
      </c>
      <c r="I41" s="230">
        <v>14</v>
      </c>
      <c r="J41" s="230">
        <v>13</v>
      </c>
      <c r="K41" s="230">
        <v>24</v>
      </c>
      <c r="L41" s="266">
        <v>16</v>
      </c>
      <c r="M41" s="277">
        <f t="shared" si="7"/>
        <v>0.95405405405405408</v>
      </c>
      <c r="N41" s="278">
        <f t="shared" si="8"/>
        <v>231.83513513513515</v>
      </c>
    </row>
    <row r="42" spans="1:14" x14ac:dyDescent="0.15">
      <c r="A42" s="226" t="s">
        <v>128</v>
      </c>
      <c r="B42" s="227"/>
      <c r="C42" s="228">
        <f t="shared" si="4"/>
        <v>2920</v>
      </c>
      <c r="D42" s="229">
        <v>269</v>
      </c>
      <c r="E42" s="230">
        <v>221.5</v>
      </c>
      <c r="F42" s="230">
        <v>359</v>
      </c>
      <c r="G42" s="230">
        <v>328</v>
      </c>
      <c r="H42" s="230">
        <v>365</v>
      </c>
      <c r="I42" s="230">
        <v>406</v>
      </c>
      <c r="J42" s="230">
        <v>305</v>
      </c>
      <c r="K42" s="230">
        <v>343.5</v>
      </c>
      <c r="L42" s="266">
        <v>323</v>
      </c>
      <c r="M42" s="277">
        <f t="shared" si="7"/>
        <v>15.783783783783784</v>
      </c>
      <c r="N42" s="278">
        <f t="shared" si="8"/>
        <v>3835.4594594594596</v>
      </c>
    </row>
    <row r="43" spans="1:14" ht="14.25" thickBot="1" x14ac:dyDescent="0.2">
      <c r="A43" s="233" t="s">
        <v>129</v>
      </c>
      <c r="B43" s="234"/>
      <c r="C43" s="235">
        <f t="shared" si="4"/>
        <v>564</v>
      </c>
      <c r="D43" s="236">
        <v>40.5</v>
      </c>
      <c r="E43" s="237">
        <v>64</v>
      </c>
      <c r="F43" s="237">
        <v>143</v>
      </c>
      <c r="G43" s="237">
        <v>51.5</v>
      </c>
      <c r="H43" s="237">
        <v>60</v>
      </c>
      <c r="I43" s="237">
        <v>42</v>
      </c>
      <c r="J43" s="237">
        <v>57.5</v>
      </c>
      <c r="K43" s="237">
        <v>57.5</v>
      </c>
      <c r="L43" s="267">
        <v>48</v>
      </c>
      <c r="M43" s="277">
        <f t="shared" si="7"/>
        <v>3.0486486486486486</v>
      </c>
      <c r="N43" s="278">
        <f t="shared" si="8"/>
        <v>740.8216216216216</v>
      </c>
    </row>
    <row r="46" spans="1:14" ht="14.25" x14ac:dyDescent="0.15">
      <c r="A46" s="259" t="s">
        <v>134</v>
      </c>
    </row>
    <row r="47" spans="1:14" ht="15" thickBot="1" x14ac:dyDescent="0.2">
      <c r="A47" s="259"/>
      <c r="H47" s="167" t="s">
        <v>139</v>
      </c>
    </row>
    <row r="48" spans="1:14" ht="15" thickBot="1" x14ac:dyDescent="0.2">
      <c r="A48" s="268" t="s">
        <v>136</v>
      </c>
      <c r="B48" s="178"/>
      <c r="C48" s="179" t="s">
        <v>14</v>
      </c>
      <c r="D48" s="181" t="s">
        <v>23</v>
      </c>
      <c r="E48" s="181" t="s">
        <v>24</v>
      </c>
      <c r="F48" s="261" t="s">
        <v>25</v>
      </c>
      <c r="G48" s="167" t="s">
        <v>141</v>
      </c>
      <c r="H48" s="167" t="s">
        <v>140</v>
      </c>
      <c r="J48" s="169"/>
      <c r="K48" s="169"/>
    </row>
    <row r="49" spans="1:8" ht="14.25" thickBot="1" x14ac:dyDescent="0.2">
      <c r="A49" s="184" t="s">
        <v>30</v>
      </c>
      <c r="B49" s="185" t="s">
        <v>30</v>
      </c>
      <c r="C49" s="179"/>
      <c r="D49" s="186" t="s">
        <v>37</v>
      </c>
      <c r="E49" s="181" t="s">
        <v>38</v>
      </c>
      <c r="F49" s="261" t="s">
        <v>39</v>
      </c>
    </row>
    <row r="50" spans="1:8" x14ac:dyDescent="0.15">
      <c r="A50" s="187" t="s">
        <v>44</v>
      </c>
      <c r="B50" s="188" t="s">
        <v>45</v>
      </c>
      <c r="C50" s="189">
        <f t="shared" ref="C50:C59" si="9">SUM(D50:F50)</f>
        <v>61</v>
      </c>
      <c r="D50" s="191">
        <v>18</v>
      </c>
      <c r="E50" s="191">
        <v>24</v>
      </c>
      <c r="F50" s="262">
        <v>19</v>
      </c>
      <c r="H50" s="167">
        <v>243</v>
      </c>
    </row>
    <row r="51" spans="1:8" x14ac:dyDescent="0.15">
      <c r="A51" s="195"/>
      <c r="B51" s="196" t="s">
        <v>46</v>
      </c>
      <c r="C51" s="197">
        <f t="shared" si="9"/>
        <v>30</v>
      </c>
      <c r="D51" s="199">
        <v>10</v>
      </c>
      <c r="E51" s="199">
        <v>11</v>
      </c>
      <c r="F51" s="263">
        <v>9</v>
      </c>
      <c r="H51" s="167">
        <v>122</v>
      </c>
    </row>
    <row r="52" spans="1:8" ht="14.25" thickBot="1" x14ac:dyDescent="0.2">
      <c r="A52" s="203"/>
      <c r="B52" s="204" t="s">
        <v>14</v>
      </c>
      <c r="C52" s="205">
        <f t="shared" si="9"/>
        <v>91</v>
      </c>
      <c r="D52" s="207">
        <f t="shared" ref="D52:F52" si="10">SUM(D50:D51)</f>
        <v>28</v>
      </c>
      <c r="E52" s="207">
        <f t="shared" si="10"/>
        <v>35</v>
      </c>
      <c r="F52" s="264">
        <f t="shared" si="10"/>
        <v>28</v>
      </c>
      <c r="H52" s="167">
        <v>365</v>
      </c>
    </row>
    <row r="53" spans="1:8" ht="18" thickBot="1" x14ac:dyDescent="0.2">
      <c r="A53" s="210" t="s">
        <v>73</v>
      </c>
      <c r="B53" s="211" t="s">
        <v>48</v>
      </c>
      <c r="C53" s="212">
        <f t="shared" si="9"/>
        <v>1622.5</v>
      </c>
      <c r="D53" s="214">
        <f>SUM(D54:D59)</f>
        <v>510.5</v>
      </c>
      <c r="E53" s="214">
        <f t="shared" ref="E53:F53" si="11">SUM(E54:E59)</f>
        <v>585.5</v>
      </c>
      <c r="F53" s="214">
        <f t="shared" si="11"/>
        <v>526.5</v>
      </c>
      <c r="G53" s="279">
        <f>C53/C50</f>
        <v>26.598360655737704</v>
      </c>
      <c r="H53" s="280">
        <f t="shared" ref="H53:H59" si="12">G53*$H$50</f>
        <v>6463.4016393442616</v>
      </c>
    </row>
    <row r="54" spans="1:8" x14ac:dyDescent="0.15">
      <c r="A54" s="218" t="s">
        <v>124</v>
      </c>
      <c r="B54" s="219" t="s">
        <v>137</v>
      </c>
      <c r="C54" s="220">
        <f t="shared" si="9"/>
        <v>296.5</v>
      </c>
      <c r="D54" s="222">
        <v>87.5</v>
      </c>
      <c r="E54" s="222">
        <v>113.5</v>
      </c>
      <c r="F54" s="265">
        <v>95.5</v>
      </c>
      <c r="G54" s="277">
        <f>C54/C50</f>
        <v>4.860655737704918</v>
      </c>
      <c r="H54" s="278">
        <f t="shared" si="12"/>
        <v>1181.139344262295</v>
      </c>
    </row>
    <row r="55" spans="1:8" x14ac:dyDescent="0.15">
      <c r="A55" s="226" t="s">
        <v>125</v>
      </c>
      <c r="B55" s="227" t="s">
        <v>137</v>
      </c>
      <c r="C55" s="228">
        <f t="shared" si="9"/>
        <v>105</v>
      </c>
      <c r="D55" s="230">
        <v>36</v>
      </c>
      <c r="E55" s="230">
        <v>37</v>
      </c>
      <c r="F55" s="266">
        <v>32</v>
      </c>
      <c r="G55" s="277">
        <f>C55/C50</f>
        <v>1.721311475409836</v>
      </c>
      <c r="H55" s="278">
        <f t="shared" si="12"/>
        <v>418.27868852459017</v>
      </c>
    </row>
    <row r="56" spans="1:8" x14ac:dyDescent="0.15">
      <c r="A56" s="226" t="s">
        <v>126</v>
      </c>
      <c r="B56" s="227" t="s">
        <v>137</v>
      </c>
      <c r="C56" s="228">
        <f t="shared" si="9"/>
        <v>33.5</v>
      </c>
      <c r="D56" s="230">
        <v>11.5</v>
      </c>
      <c r="E56" s="230">
        <v>10</v>
      </c>
      <c r="F56" s="266">
        <v>12</v>
      </c>
      <c r="G56" s="277">
        <f>C56/C50</f>
        <v>0.54918032786885251</v>
      </c>
      <c r="H56" s="278">
        <f t="shared" si="12"/>
        <v>133.45081967213116</v>
      </c>
    </row>
    <row r="57" spans="1:8" x14ac:dyDescent="0.15">
      <c r="A57" s="226" t="s">
        <v>127</v>
      </c>
      <c r="B57" s="227" t="s">
        <v>137</v>
      </c>
      <c r="C57" s="228">
        <f t="shared" si="9"/>
        <v>53</v>
      </c>
      <c r="D57" s="230">
        <v>13</v>
      </c>
      <c r="E57" s="230">
        <v>24</v>
      </c>
      <c r="F57" s="266">
        <v>16</v>
      </c>
      <c r="G57" s="277">
        <f>C57/C50</f>
        <v>0.86885245901639341</v>
      </c>
      <c r="H57" s="278">
        <f t="shared" si="12"/>
        <v>211.13114754098359</v>
      </c>
    </row>
    <row r="58" spans="1:8" x14ac:dyDescent="0.15">
      <c r="A58" s="226" t="s">
        <v>128</v>
      </c>
      <c r="B58" s="227" t="s">
        <v>137</v>
      </c>
      <c r="C58" s="228">
        <f t="shared" si="9"/>
        <v>971.5</v>
      </c>
      <c r="D58" s="230">
        <v>305</v>
      </c>
      <c r="E58" s="230">
        <v>343.5</v>
      </c>
      <c r="F58" s="266">
        <v>323</v>
      </c>
      <c r="G58" s="277">
        <f>C58/C50</f>
        <v>15.926229508196721</v>
      </c>
      <c r="H58" s="278">
        <f t="shared" si="12"/>
        <v>3870.0737704918033</v>
      </c>
    </row>
    <row r="59" spans="1:8" ht="14.25" thickBot="1" x14ac:dyDescent="0.2">
      <c r="A59" s="233" t="s">
        <v>129</v>
      </c>
      <c r="B59" s="234" t="s">
        <v>137</v>
      </c>
      <c r="C59" s="235">
        <f t="shared" si="9"/>
        <v>163</v>
      </c>
      <c r="D59" s="237">
        <v>57.5</v>
      </c>
      <c r="E59" s="237">
        <v>57.5</v>
      </c>
      <c r="F59" s="267">
        <v>48</v>
      </c>
      <c r="G59" s="277">
        <f>C59/C50</f>
        <v>2.6721311475409837</v>
      </c>
      <c r="H59" s="278">
        <f t="shared" si="12"/>
        <v>649.32786885245901</v>
      </c>
    </row>
    <row r="60" spans="1:8" ht="14.25" thickBot="1" x14ac:dyDescent="0.2"/>
    <row r="61" spans="1:8" ht="15" thickBot="1" x14ac:dyDescent="0.2">
      <c r="A61" s="259" t="s">
        <v>135</v>
      </c>
      <c r="C61" s="179" t="s">
        <v>14</v>
      </c>
      <c r="D61" s="181" t="s">
        <v>23</v>
      </c>
      <c r="E61" s="181" t="s">
        <v>24</v>
      </c>
      <c r="F61" s="261" t="s">
        <v>25</v>
      </c>
    </row>
    <row r="62" spans="1:8" x14ac:dyDescent="0.15">
      <c r="A62" s="218" t="s">
        <v>124</v>
      </c>
      <c r="B62" s="219" t="s">
        <v>138</v>
      </c>
      <c r="C62" s="269">
        <f t="shared" ref="C62:C67" si="13">SUM(D62:F62)</f>
        <v>26</v>
      </c>
      <c r="D62" s="270">
        <v>9</v>
      </c>
      <c r="E62" s="270">
        <v>9</v>
      </c>
      <c r="F62" s="271">
        <v>8</v>
      </c>
    </row>
    <row r="63" spans="1:8" x14ac:dyDescent="0.15">
      <c r="A63" s="226" t="s">
        <v>125</v>
      </c>
      <c r="B63" s="227" t="s">
        <v>138</v>
      </c>
      <c r="C63" s="272">
        <f t="shared" si="13"/>
        <v>83</v>
      </c>
      <c r="D63" s="174">
        <v>28</v>
      </c>
      <c r="E63" s="174">
        <v>32</v>
      </c>
      <c r="F63" s="273">
        <v>23</v>
      </c>
    </row>
    <row r="64" spans="1:8" x14ac:dyDescent="0.15">
      <c r="A64" s="226" t="s">
        <v>126</v>
      </c>
      <c r="B64" s="227" t="s">
        <v>138</v>
      </c>
      <c r="C64" s="272">
        <f t="shared" si="13"/>
        <v>26</v>
      </c>
      <c r="D64" s="174">
        <v>9</v>
      </c>
      <c r="E64" s="174">
        <v>9</v>
      </c>
      <c r="F64" s="273">
        <v>8</v>
      </c>
    </row>
    <row r="65" spans="1:6" x14ac:dyDescent="0.15">
      <c r="A65" s="226" t="s">
        <v>127</v>
      </c>
      <c r="B65" s="227" t="s">
        <v>138</v>
      </c>
      <c r="C65" s="272">
        <f t="shared" si="13"/>
        <v>88</v>
      </c>
      <c r="D65" s="174">
        <v>31</v>
      </c>
      <c r="E65" s="174">
        <v>36</v>
      </c>
      <c r="F65" s="273">
        <v>21</v>
      </c>
    </row>
    <row r="66" spans="1:6" x14ac:dyDescent="0.15">
      <c r="A66" s="226" t="s">
        <v>128</v>
      </c>
      <c r="B66" s="227" t="s">
        <v>138</v>
      </c>
      <c r="C66" s="272">
        <f t="shared" si="13"/>
        <v>31</v>
      </c>
      <c r="D66" s="174">
        <v>6</v>
      </c>
      <c r="E66" s="174">
        <v>14</v>
      </c>
      <c r="F66" s="273">
        <v>11</v>
      </c>
    </row>
    <row r="67" spans="1:6" ht="14.25" thickBot="1" x14ac:dyDescent="0.2">
      <c r="A67" s="233" t="s">
        <v>129</v>
      </c>
      <c r="B67" s="234" t="s">
        <v>138</v>
      </c>
      <c r="C67" s="274">
        <f t="shared" si="13"/>
        <v>0</v>
      </c>
      <c r="D67" s="275"/>
      <c r="E67" s="275"/>
      <c r="F67" s="276"/>
    </row>
  </sheetData>
  <mergeCells count="1">
    <mergeCell ref="A7:A11"/>
  </mergeCells>
  <phoneticPr fontId="7"/>
  <pageMargins left="0.7" right="0.7" top="0.75" bottom="0.75" header="0.3" footer="0.3"/>
  <pageSetup paperSize="8"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opLeftCell="D1" workbookViewId="0">
      <selection activeCell="I59" sqref="I59"/>
    </sheetView>
  </sheetViews>
  <sheetFormatPr defaultColWidth="8.875" defaultRowHeight="21" x14ac:dyDescent="0.3"/>
  <cols>
    <col min="1" max="1" width="2.75" style="137" customWidth="1"/>
    <col min="2" max="2" width="6.125" style="137" customWidth="1"/>
    <col min="3" max="3" width="43.25" style="137" customWidth="1"/>
    <col min="4" max="4" width="53.125" style="137" customWidth="1"/>
    <col min="5" max="6" width="15.75" style="137" customWidth="1"/>
    <col min="7" max="7" width="34.75" style="137" bestFit="1" customWidth="1"/>
    <col min="8" max="9" width="32.25" style="137" bestFit="1" customWidth="1"/>
    <col min="10" max="10" width="18.5" style="137" customWidth="1"/>
    <col min="11" max="16384" width="8.875" style="137"/>
  </cols>
  <sheetData>
    <row r="1" spans="1:9" ht="24" x14ac:dyDescent="0.35">
      <c r="C1" s="138" t="s">
        <v>81</v>
      </c>
    </row>
    <row r="3" spans="1:9" ht="21.75" thickBot="1" x14ac:dyDescent="0.35">
      <c r="C3" s="137" t="s">
        <v>189</v>
      </c>
    </row>
    <row r="4" spans="1:9" ht="21.75" thickBot="1" x14ac:dyDescent="0.35">
      <c r="C4" s="289" t="s">
        <v>155</v>
      </c>
      <c r="D4" s="290" t="s">
        <v>156</v>
      </c>
      <c r="E4" s="364" t="s">
        <v>157</v>
      </c>
      <c r="F4" s="365"/>
      <c r="G4" s="290" t="s">
        <v>186</v>
      </c>
      <c r="H4" s="290" t="s">
        <v>187</v>
      </c>
      <c r="I4" s="291" t="s">
        <v>188</v>
      </c>
    </row>
    <row r="5" spans="1:9" x14ac:dyDescent="0.3">
      <c r="B5" s="366" t="s">
        <v>223</v>
      </c>
      <c r="C5" s="284" t="s">
        <v>158</v>
      </c>
      <c r="D5" s="285" t="s">
        <v>162</v>
      </c>
      <c r="E5" s="285" t="s">
        <v>65</v>
      </c>
      <c r="F5" s="285"/>
      <c r="G5" s="294" t="s">
        <v>208</v>
      </c>
      <c r="H5" s="302">
        <v>507</v>
      </c>
      <c r="I5" s="303">
        <f>H5*12/9</f>
        <v>676</v>
      </c>
    </row>
    <row r="6" spans="1:9" x14ac:dyDescent="0.3">
      <c r="B6" s="367"/>
      <c r="C6" s="286" t="s">
        <v>159</v>
      </c>
      <c r="D6" s="281" t="s">
        <v>163</v>
      </c>
      <c r="E6" s="281" t="s">
        <v>65</v>
      </c>
      <c r="F6" s="281"/>
      <c r="G6" s="295" t="s">
        <v>208</v>
      </c>
      <c r="H6" s="304">
        <v>1146</v>
      </c>
      <c r="I6" s="305">
        <f t="shared" ref="I6:I16" si="0">H6*12/9</f>
        <v>1528</v>
      </c>
    </row>
    <row r="7" spans="1:9" x14ac:dyDescent="0.3">
      <c r="B7" s="367"/>
      <c r="C7" s="286" t="s">
        <v>160</v>
      </c>
      <c r="D7" s="281" t="s">
        <v>165</v>
      </c>
      <c r="E7" s="281" t="s">
        <v>65</v>
      </c>
      <c r="F7" s="281" t="s">
        <v>161</v>
      </c>
      <c r="G7" s="295" t="s">
        <v>207</v>
      </c>
      <c r="H7" s="304">
        <v>737</v>
      </c>
      <c r="I7" s="305">
        <f t="shared" si="0"/>
        <v>982.66666666666663</v>
      </c>
    </row>
    <row r="8" spans="1:9" x14ac:dyDescent="0.3">
      <c r="B8" s="367"/>
      <c r="C8" s="286" t="s">
        <v>160</v>
      </c>
      <c r="D8" s="281" t="s">
        <v>166</v>
      </c>
      <c r="E8" s="281" t="s">
        <v>65</v>
      </c>
      <c r="F8" s="281" t="s">
        <v>161</v>
      </c>
      <c r="G8" s="295" t="s">
        <v>207</v>
      </c>
      <c r="H8" s="304">
        <v>1247</v>
      </c>
      <c r="I8" s="305">
        <f t="shared" si="0"/>
        <v>1662.6666666666667</v>
      </c>
    </row>
    <row r="9" spans="1:9" x14ac:dyDescent="0.3">
      <c r="B9" s="367"/>
      <c r="C9" s="286" t="s">
        <v>160</v>
      </c>
      <c r="D9" s="281" t="s">
        <v>167</v>
      </c>
      <c r="E9" s="281" t="s">
        <v>65</v>
      </c>
      <c r="F9" s="281" t="s">
        <v>161</v>
      </c>
      <c r="G9" s="295" t="s">
        <v>207</v>
      </c>
      <c r="H9" s="304">
        <v>1184.5</v>
      </c>
      <c r="I9" s="305">
        <f t="shared" si="0"/>
        <v>1579.3333333333333</v>
      </c>
    </row>
    <row r="10" spans="1:9" x14ac:dyDescent="0.3">
      <c r="B10" s="367"/>
      <c r="C10" s="286" t="s">
        <v>160</v>
      </c>
      <c r="D10" s="281" t="s">
        <v>168</v>
      </c>
      <c r="E10" s="281" t="s">
        <v>65</v>
      </c>
      <c r="F10" s="281" t="s">
        <v>161</v>
      </c>
      <c r="G10" s="295"/>
      <c r="H10" s="304">
        <v>0</v>
      </c>
      <c r="I10" s="305">
        <f t="shared" si="0"/>
        <v>0</v>
      </c>
    </row>
    <row r="11" spans="1:9" ht="21.75" thickBot="1" x14ac:dyDescent="0.35">
      <c r="B11" s="367"/>
      <c r="C11" s="299" t="s">
        <v>160</v>
      </c>
      <c r="D11" s="300" t="s">
        <v>169</v>
      </c>
      <c r="E11" s="300" t="s">
        <v>65</v>
      </c>
      <c r="F11" s="300" t="s">
        <v>161</v>
      </c>
      <c r="G11" s="301"/>
      <c r="H11" s="306">
        <v>0</v>
      </c>
      <c r="I11" s="310">
        <f t="shared" si="0"/>
        <v>0</v>
      </c>
    </row>
    <row r="12" spans="1:9" ht="21.75" thickBot="1" x14ac:dyDescent="0.35">
      <c r="A12" s="316"/>
      <c r="B12" s="317"/>
      <c r="C12" s="316"/>
      <c r="D12" s="316"/>
      <c r="E12" s="316"/>
      <c r="F12" s="316"/>
      <c r="G12" s="318"/>
      <c r="H12" s="319"/>
      <c r="I12" s="319"/>
    </row>
    <row r="13" spans="1:9" x14ac:dyDescent="0.3">
      <c r="B13" s="366" t="s">
        <v>225</v>
      </c>
      <c r="C13" s="311" t="s">
        <v>160</v>
      </c>
      <c r="D13" s="312" t="s">
        <v>170</v>
      </c>
      <c r="E13" s="312" t="s">
        <v>181</v>
      </c>
      <c r="F13" s="312" t="s">
        <v>180</v>
      </c>
      <c r="G13" s="313" t="s">
        <v>207</v>
      </c>
      <c r="H13" s="314">
        <v>226</v>
      </c>
      <c r="I13" s="315">
        <f t="shared" si="0"/>
        <v>301.33333333333331</v>
      </c>
    </row>
    <row r="14" spans="1:9" x14ac:dyDescent="0.3">
      <c r="B14" s="367"/>
      <c r="C14" s="286" t="s">
        <v>179</v>
      </c>
      <c r="D14" s="281" t="s">
        <v>204</v>
      </c>
      <c r="E14" s="281" t="s">
        <v>203</v>
      </c>
      <c r="F14" s="281"/>
      <c r="G14" s="295" t="s">
        <v>207</v>
      </c>
      <c r="H14" s="304">
        <v>561.5</v>
      </c>
      <c r="I14" s="305">
        <f t="shared" si="0"/>
        <v>748.66666666666663</v>
      </c>
    </row>
    <row r="15" spans="1:9" x14ac:dyDescent="0.3">
      <c r="B15" s="367"/>
      <c r="C15" s="286" t="s">
        <v>160</v>
      </c>
      <c r="D15" s="281" t="s">
        <v>171</v>
      </c>
      <c r="E15" s="281" t="s">
        <v>180</v>
      </c>
      <c r="F15" s="281"/>
      <c r="G15" s="295">
        <v>11.12</v>
      </c>
      <c r="H15" s="304">
        <v>7.5</v>
      </c>
      <c r="I15" s="305">
        <f t="shared" si="0"/>
        <v>10</v>
      </c>
    </row>
    <row r="16" spans="1:9" x14ac:dyDescent="0.3">
      <c r="B16" s="367"/>
      <c r="C16" s="286" t="s">
        <v>160</v>
      </c>
      <c r="D16" s="281" t="s">
        <v>172</v>
      </c>
      <c r="E16" s="281" t="s">
        <v>182</v>
      </c>
      <c r="F16" s="281"/>
      <c r="G16" s="295" t="s">
        <v>207</v>
      </c>
      <c r="H16" s="304">
        <v>92</v>
      </c>
      <c r="I16" s="305">
        <f t="shared" si="0"/>
        <v>122.66666666666667</v>
      </c>
    </row>
    <row r="17" spans="2:9" x14ac:dyDescent="0.3">
      <c r="B17" s="367"/>
      <c r="C17" s="286" t="s">
        <v>184</v>
      </c>
      <c r="D17" s="281" t="s">
        <v>175</v>
      </c>
      <c r="E17" s="281" t="s">
        <v>65</v>
      </c>
      <c r="F17" s="281"/>
      <c r="G17" s="295" t="s">
        <v>209</v>
      </c>
      <c r="H17" s="304">
        <v>198</v>
      </c>
      <c r="I17" s="305">
        <v>198</v>
      </c>
    </row>
    <row r="18" spans="2:9" x14ac:dyDescent="0.3">
      <c r="B18" s="367"/>
      <c r="C18" s="286" t="s">
        <v>184</v>
      </c>
      <c r="D18" s="281" t="s">
        <v>176</v>
      </c>
      <c r="E18" s="281" t="s">
        <v>65</v>
      </c>
      <c r="F18" s="281"/>
      <c r="G18" s="295" t="s">
        <v>210</v>
      </c>
      <c r="H18" s="304">
        <v>338.5</v>
      </c>
      <c r="I18" s="305">
        <v>338.5</v>
      </c>
    </row>
    <row r="19" spans="2:9" x14ac:dyDescent="0.3">
      <c r="B19" s="367"/>
      <c r="C19" s="286" t="s">
        <v>205</v>
      </c>
      <c r="D19" s="281" t="s">
        <v>194</v>
      </c>
      <c r="E19" s="281" t="s">
        <v>65</v>
      </c>
      <c r="F19" s="281"/>
      <c r="G19" s="295" t="s">
        <v>211</v>
      </c>
      <c r="H19" s="304">
        <v>25</v>
      </c>
      <c r="I19" s="305">
        <v>25</v>
      </c>
    </row>
    <row r="20" spans="2:9" x14ac:dyDescent="0.3">
      <c r="B20" s="367"/>
      <c r="C20" s="286" t="s">
        <v>205</v>
      </c>
      <c r="D20" s="281" t="s">
        <v>212</v>
      </c>
      <c r="E20" s="281" t="s">
        <v>65</v>
      </c>
      <c r="F20" s="281"/>
      <c r="G20" s="295"/>
      <c r="H20" s="304">
        <v>0</v>
      </c>
      <c r="I20" s="305">
        <v>0</v>
      </c>
    </row>
    <row r="21" spans="2:9" x14ac:dyDescent="0.3">
      <c r="B21" s="367"/>
      <c r="C21" s="286" t="s">
        <v>183</v>
      </c>
      <c r="D21" s="281" t="s">
        <v>173</v>
      </c>
      <c r="E21" s="281" t="s">
        <v>185</v>
      </c>
      <c r="F21" s="281"/>
      <c r="G21" s="295" t="s">
        <v>213</v>
      </c>
      <c r="H21" s="304">
        <v>97</v>
      </c>
      <c r="I21" s="305">
        <v>97</v>
      </c>
    </row>
    <row r="22" spans="2:9" x14ac:dyDescent="0.3">
      <c r="B22" s="367"/>
      <c r="C22" s="286" t="s">
        <v>183</v>
      </c>
      <c r="D22" s="281" t="s">
        <v>174</v>
      </c>
      <c r="E22" s="281" t="s">
        <v>185</v>
      </c>
      <c r="F22" s="281"/>
      <c r="G22" s="295" t="s">
        <v>214</v>
      </c>
      <c r="H22" s="304">
        <v>72</v>
      </c>
      <c r="I22" s="305">
        <v>72</v>
      </c>
    </row>
    <row r="23" spans="2:9" x14ac:dyDescent="0.3">
      <c r="B23" s="367"/>
      <c r="C23" s="286" t="s">
        <v>221</v>
      </c>
      <c r="D23" s="281" t="s">
        <v>193</v>
      </c>
      <c r="E23" s="281" t="s">
        <v>65</v>
      </c>
      <c r="F23" s="281"/>
      <c r="G23" s="295">
        <v>4</v>
      </c>
      <c r="H23" s="304">
        <v>15</v>
      </c>
      <c r="I23" s="305">
        <v>15</v>
      </c>
    </row>
    <row r="24" spans="2:9" ht="21.75" thickBot="1" x14ac:dyDescent="0.35">
      <c r="B24" s="367"/>
      <c r="C24" s="287" t="s">
        <v>221</v>
      </c>
      <c r="D24" s="288" t="s">
        <v>222</v>
      </c>
      <c r="E24" s="288" t="s">
        <v>65</v>
      </c>
      <c r="F24" s="288"/>
      <c r="G24" s="296">
        <v>4</v>
      </c>
      <c r="H24" s="308">
        <v>12</v>
      </c>
      <c r="I24" s="307">
        <v>12</v>
      </c>
    </row>
    <row r="25" spans="2:9" x14ac:dyDescent="0.3">
      <c r="B25" s="367"/>
      <c r="C25" s="284" t="s">
        <v>178</v>
      </c>
      <c r="D25" s="285" t="s">
        <v>164</v>
      </c>
      <c r="E25" s="285" t="s">
        <v>65</v>
      </c>
      <c r="F25" s="285" t="s">
        <v>161</v>
      </c>
      <c r="G25" s="297" t="s">
        <v>215</v>
      </c>
      <c r="H25" s="302">
        <v>35.5</v>
      </c>
      <c r="I25" s="303">
        <v>35.5</v>
      </c>
    </row>
    <row r="26" spans="2:9" x14ac:dyDescent="0.3">
      <c r="B26" s="367"/>
      <c r="C26" s="286" t="s">
        <v>178</v>
      </c>
      <c r="D26" s="281" t="s">
        <v>192</v>
      </c>
      <c r="E26" s="281" t="s">
        <v>181</v>
      </c>
      <c r="F26" s="281"/>
      <c r="G26" s="295" t="s">
        <v>216</v>
      </c>
      <c r="H26" s="304">
        <v>321.5</v>
      </c>
      <c r="I26" s="305">
        <v>321.5</v>
      </c>
    </row>
    <row r="27" spans="2:9" x14ac:dyDescent="0.3">
      <c r="B27" s="367"/>
      <c r="C27" s="286" t="s">
        <v>178</v>
      </c>
      <c r="D27" s="281" t="s">
        <v>199</v>
      </c>
      <c r="E27" s="281" t="s">
        <v>181</v>
      </c>
      <c r="F27" s="281"/>
      <c r="G27" s="295">
        <v>10.11</v>
      </c>
      <c r="H27" s="304">
        <v>6.5</v>
      </c>
      <c r="I27" s="305">
        <v>6.5</v>
      </c>
    </row>
    <row r="28" spans="2:9" x14ac:dyDescent="0.3">
      <c r="B28" s="367"/>
      <c r="C28" s="286" t="s">
        <v>178</v>
      </c>
      <c r="D28" s="281" t="s">
        <v>191</v>
      </c>
      <c r="E28" s="281" t="s">
        <v>180</v>
      </c>
      <c r="F28" s="281"/>
      <c r="G28" s="295" t="s">
        <v>215</v>
      </c>
      <c r="H28" s="304">
        <v>57.5</v>
      </c>
      <c r="I28" s="305">
        <v>57.5</v>
      </c>
    </row>
    <row r="29" spans="2:9" x14ac:dyDescent="0.3">
      <c r="B29" s="367"/>
      <c r="C29" s="286" t="s">
        <v>178</v>
      </c>
      <c r="D29" s="281" t="s">
        <v>177</v>
      </c>
      <c r="E29" s="281" t="s">
        <v>180</v>
      </c>
      <c r="F29" s="281"/>
      <c r="G29" s="295" t="s">
        <v>207</v>
      </c>
      <c r="H29" s="304">
        <v>207</v>
      </c>
      <c r="I29" s="305">
        <v>207</v>
      </c>
    </row>
    <row r="30" spans="2:9" x14ac:dyDescent="0.3">
      <c r="B30" s="367"/>
      <c r="C30" s="286" t="s">
        <v>178</v>
      </c>
      <c r="D30" s="281" t="s">
        <v>198</v>
      </c>
      <c r="E30" s="281" t="s">
        <v>180</v>
      </c>
      <c r="F30" s="281"/>
      <c r="G30" s="295" t="s">
        <v>217</v>
      </c>
      <c r="H30" s="304">
        <v>52.5</v>
      </c>
      <c r="I30" s="305">
        <v>52.5</v>
      </c>
    </row>
    <row r="31" spans="2:9" x14ac:dyDescent="0.3">
      <c r="B31" s="367"/>
      <c r="C31" s="286" t="s">
        <v>178</v>
      </c>
      <c r="D31" s="281" t="s">
        <v>190</v>
      </c>
      <c r="E31" s="281" t="s">
        <v>182</v>
      </c>
      <c r="F31" s="281"/>
      <c r="G31" s="295" t="s">
        <v>218</v>
      </c>
      <c r="H31" s="304">
        <v>17</v>
      </c>
      <c r="I31" s="305">
        <v>17</v>
      </c>
    </row>
    <row r="32" spans="2:9" x14ac:dyDescent="0.3">
      <c r="B32" s="367"/>
      <c r="C32" s="286" t="s">
        <v>178</v>
      </c>
      <c r="D32" s="281" t="s">
        <v>200</v>
      </c>
      <c r="E32" s="281" t="s">
        <v>202</v>
      </c>
      <c r="F32" s="281"/>
      <c r="G32" s="295" t="s">
        <v>219</v>
      </c>
      <c r="H32" s="304">
        <v>20.5</v>
      </c>
      <c r="I32" s="305">
        <v>20.5</v>
      </c>
    </row>
    <row r="33" spans="2:9" x14ac:dyDescent="0.3">
      <c r="B33" s="367"/>
      <c r="C33" s="286" t="s">
        <v>201</v>
      </c>
      <c r="D33" s="281" t="s">
        <v>197</v>
      </c>
      <c r="E33" s="281" t="s">
        <v>65</v>
      </c>
      <c r="F33" s="281"/>
      <c r="G33" s="295" t="s">
        <v>220</v>
      </c>
      <c r="H33" s="304">
        <v>55</v>
      </c>
      <c r="I33" s="305">
        <v>55</v>
      </c>
    </row>
    <row r="34" spans="2:9" x14ac:dyDescent="0.3">
      <c r="B34" s="367"/>
      <c r="C34" s="286" t="s">
        <v>206</v>
      </c>
      <c r="D34" s="281" t="s">
        <v>195</v>
      </c>
      <c r="E34" s="281" t="s">
        <v>65</v>
      </c>
      <c r="F34" s="281"/>
      <c r="G34" s="295" t="s">
        <v>218</v>
      </c>
      <c r="H34" s="304">
        <v>129</v>
      </c>
      <c r="I34" s="305">
        <v>129</v>
      </c>
    </row>
    <row r="35" spans="2:9" ht="21.75" thickBot="1" x14ac:dyDescent="0.35">
      <c r="B35" s="368"/>
      <c r="C35" s="287" t="s">
        <v>206</v>
      </c>
      <c r="D35" s="288" t="s">
        <v>196</v>
      </c>
      <c r="E35" s="288" t="s">
        <v>65</v>
      </c>
      <c r="F35" s="288"/>
      <c r="G35" s="296" t="s">
        <v>211</v>
      </c>
      <c r="H35" s="308">
        <v>125.5</v>
      </c>
      <c r="I35" s="307">
        <v>125.5</v>
      </c>
    </row>
    <row r="36" spans="2:9" ht="21.75" thickBot="1" x14ac:dyDescent="0.35">
      <c r="C36" s="292" t="s">
        <v>224</v>
      </c>
      <c r="D36" s="293"/>
      <c r="E36" s="293"/>
      <c r="F36" s="293"/>
      <c r="G36" s="298"/>
      <c r="H36" s="309">
        <f>SUM(H13:H35)</f>
        <v>2672</v>
      </c>
      <c r="I36" s="309">
        <f>SUM(I13:I35)</f>
        <v>2967.666666666667</v>
      </c>
    </row>
  </sheetData>
  <mergeCells count="3">
    <mergeCell ref="E4:F4"/>
    <mergeCell ref="B5:B11"/>
    <mergeCell ref="B13:B35"/>
  </mergeCells>
  <phoneticPr fontId="7"/>
  <pageMargins left="0.7" right="0.7" top="0.75" bottom="0.75" header="0.3" footer="0.3"/>
  <pageSetup paperSize="9"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D22" sqref="D22"/>
    </sheetView>
  </sheetViews>
  <sheetFormatPr defaultColWidth="8.875" defaultRowHeight="13.5" x14ac:dyDescent="0.15"/>
  <cols>
    <col min="1" max="1" width="39.625" style="167" customWidth="1"/>
    <col min="2" max="2" width="9.5" style="167" bestFit="1" customWidth="1"/>
    <col min="3" max="21" width="14.125" style="167" customWidth="1"/>
    <col min="22" max="24" width="13" style="167" customWidth="1"/>
    <col min="25" max="16384" width="8.875" style="167"/>
  </cols>
  <sheetData>
    <row r="1" spans="1:7" ht="24" x14ac:dyDescent="0.15">
      <c r="A1" s="166" t="s">
        <v>7</v>
      </c>
    </row>
    <row r="3" spans="1:7" ht="18.75" hidden="1" x14ac:dyDescent="0.15">
      <c r="A3" s="168" t="s">
        <v>66</v>
      </c>
    </row>
    <row r="4" spans="1:7" ht="18.75" hidden="1" x14ac:dyDescent="0.15">
      <c r="A4" s="168" t="s">
        <v>67</v>
      </c>
    </row>
    <row r="5" spans="1:7" hidden="1" x14ac:dyDescent="0.15">
      <c r="C5" s="169"/>
      <c r="D5" s="169"/>
      <c r="E5" s="169"/>
    </row>
    <row r="6" spans="1:7" hidden="1" x14ac:dyDescent="0.15">
      <c r="A6" s="170"/>
      <c r="B6" s="170"/>
      <c r="C6" s="171" t="s">
        <v>8</v>
      </c>
      <c r="D6" s="171" t="s">
        <v>9</v>
      </c>
      <c r="E6" s="171" t="s">
        <v>10</v>
      </c>
      <c r="F6" s="171" t="s">
        <v>11</v>
      </c>
      <c r="G6" s="172"/>
    </row>
    <row r="7" spans="1:7" hidden="1" x14ac:dyDescent="0.15">
      <c r="A7" s="363" t="s">
        <v>68</v>
      </c>
      <c r="B7" s="170" t="s">
        <v>12</v>
      </c>
      <c r="C7" s="173">
        <v>6200</v>
      </c>
      <c r="D7" s="173">
        <v>20000</v>
      </c>
      <c r="E7" s="173">
        <f>C7*D7</f>
        <v>124000000</v>
      </c>
      <c r="F7" s="173">
        <f>E7*1.1</f>
        <v>136400000</v>
      </c>
    </row>
    <row r="8" spans="1:7" hidden="1" x14ac:dyDescent="0.15">
      <c r="A8" s="363"/>
      <c r="B8" s="170" t="s">
        <v>13</v>
      </c>
      <c r="C8" s="173">
        <v>8500</v>
      </c>
      <c r="D8" s="173">
        <v>18000</v>
      </c>
      <c r="E8" s="173">
        <f>C8*D8</f>
        <v>153000000</v>
      </c>
      <c r="F8" s="173">
        <f t="shared" ref="F8:F10" si="0">E8*1.1</f>
        <v>168300000</v>
      </c>
    </row>
    <row r="9" spans="1:7" hidden="1" x14ac:dyDescent="0.15">
      <c r="A9" s="363"/>
      <c r="B9" s="170" t="s">
        <v>69</v>
      </c>
      <c r="C9" s="174">
        <f>SUM(C7:C8)</f>
        <v>14700</v>
      </c>
      <c r="D9" s="170"/>
      <c r="E9" s="174">
        <f>SUM(E7:E8)</f>
        <v>277000000</v>
      </c>
      <c r="F9" s="173">
        <f t="shared" si="0"/>
        <v>304700000</v>
      </c>
    </row>
    <row r="10" spans="1:7" hidden="1" x14ac:dyDescent="0.15">
      <c r="A10" s="363"/>
      <c r="B10" s="175" t="s">
        <v>70</v>
      </c>
      <c r="C10" s="176" t="s">
        <v>71</v>
      </c>
      <c r="D10" s="173">
        <v>20000</v>
      </c>
      <c r="E10" s="174">
        <v>40000000</v>
      </c>
      <c r="F10" s="173">
        <f t="shared" si="0"/>
        <v>44000000</v>
      </c>
    </row>
    <row r="11" spans="1:7" hidden="1" x14ac:dyDescent="0.15">
      <c r="A11" s="363"/>
      <c r="B11" s="175" t="s">
        <v>14</v>
      </c>
      <c r="C11" s="174"/>
      <c r="D11" s="170"/>
      <c r="E11" s="174">
        <f>E9+E10</f>
        <v>317000000</v>
      </c>
      <c r="F11" s="174">
        <f>F9+F10</f>
        <v>348700000</v>
      </c>
    </row>
    <row r="12" spans="1:7" hidden="1" x14ac:dyDescent="0.15"/>
    <row r="13" spans="1:7" ht="18.75" x14ac:dyDescent="0.15">
      <c r="A13" s="177" t="s">
        <v>72</v>
      </c>
    </row>
    <row r="14" spans="1:7" ht="18.75" x14ac:dyDescent="0.15">
      <c r="A14" s="177" t="s">
        <v>15</v>
      </c>
    </row>
    <row r="15" spans="1:7" ht="18.75" x14ac:dyDescent="0.15">
      <c r="A15" s="177" t="s">
        <v>16</v>
      </c>
    </row>
    <row r="16" spans="1:7" ht="19.5" thickBot="1" x14ac:dyDescent="0.2">
      <c r="A16" s="177" t="s">
        <v>131</v>
      </c>
    </row>
    <row r="17" spans="1:16" ht="14.25" thickBot="1" x14ac:dyDescent="0.2">
      <c r="A17" s="178"/>
      <c r="B17" s="178"/>
      <c r="C17" s="179" t="s">
        <v>14</v>
      </c>
      <c r="D17" s="180" t="s">
        <v>17</v>
      </c>
      <c r="E17" s="181" t="s">
        <v>18</v>
      </c>
      <c r="F17" s="181" t="s">
        <v>19</v>
      </c>
      <c r="G17" s="181" t="s">
        <v>20</v>
      </c>
      <c r="H17" s="181" t="s">
        <v>21</v>
      </c>
      <c r="I17" s="181" t="s">
        <v>22</v>
      </c>
      <c r="J17" s="181" t="s">
        <v>23</v>
      </c>
      <c r="K17" s="181" t="s">
        <v>24</v>
      </c>
      <c r="L17" s="181" t="s">
        <v>25</v>
      </c>
      <c r="M17" s="182" t="s">
        <v>26</v>
      </c>
      <c r="N17" s="182" t="s">
        <v>27</v>
      </c>
      <c r="O17" s="182" t="s">
        <v>28</v>
      </c>
      <c r="P17" s="183" t="s">
        <v>29</v>
      </c>
    </row>
    <row r="18" spans="1:16" ht="14.25" thickBot="1" x14ac:dyDescent="0.2">
      <c r="A18" s="184" t="s">
        <v>30</v>
      </c>
      <c r="B18" s="185" t="s">
        <v>30</v>
      </c>
      <c r="C18" s="179"/>
      <c r="D18" s="180" t="s">
        <v>31</v>
      </c>
      <c r="E18" s="181" t="s">
        <v>32</v>
      </c>
      <c r="F18" s="181" t="s">
        <v>33</v>
      </c>
      <c r="G18" s="181" t="s">
        <v>34</v>
      </c>
      <c r="H18" s="186" t="s">
        <v>35</v>
      </c>
      <c r="I18" s="181" t="s">
        <v>36</v>
      </c>
      <c r="J18" s="186" t="s">
        <v>37</v>
      </c>
      <c r="K18" s="181" t="s">
        <v>38</v>
      </c>
      <c r="L18" s="181" t="s">
        <v>39</v>
      </c>
      <c r="M18" s="182" t="s">
        <v>40</v>
      </c>
      <c r="N18" s="182" t="s">
        <v>41</v>
      </c>
      <c r="O18" s="182" t="s">
        <v>42</v>
      </c>
      <c r="P18" s="183" t="s">
        <v>43</v>
      </c>
    </row>
    <row r="19" spans="1:16" x14ac:dyDescent="0.15">
      <c r="A19" s="187" t="s">
        <v>44</v>
      </c>
      <c r="B19" s="188" t="s">
        <v>45</v>
      </c>
      <c r="C19" s="189">
        <f t="shared" ref="C19:C22" si="1">SUM(D19:P19)</f>
        <v>252</v>
      </c>
      <c r="D19" s="190">
        <v>19</v>
      </c>
      <c r="E19" s="191">
        <v>17</v>
      </c>
      <c r="F19" s="191">
        <v>25</v>
      </c>
      <c r="G19" s="191">
        <v>20</v>
      </c>
      <c r="H19" s="192">
        <v>23</v>
      </c>
      <c r="I19" s="191">
        <v>20</v>
      </c>
      <c r="J19" s="191">
        <v>18</v>
      </c>
      <c r="K19" s="191">
        <v>24</v>
      </c>
      <c r="L19" s="191">
        <v>19</v>
      </c>
      <c r="M19" s="193">
        <v>20</v>
      </c>
      <c r="N19" s="193">
        <v>19</v>
      </c>
      <c r="O19" s="193">
        <v>19</v>
      </c>
      <c r="P19" s="194">
        <v>9</v>
      </c>
    </row>
    <row r="20" spans="1:16" x14ac:dyDescent="0.15">
      <c r="A20" s="195"/>
      <c r="B20" s="196" t="s">
        <v>46</v>
      </c>
      <c r="C20" s="197">
        <f t="shared" si="1"/>
        <v>128</v>
      </c>
      <c r="D20" s="198">
        <v>9</v>
      </c>
      <c r="E20" s="199">
        <v>11</v>
      </c>
      <c r="F20" s="199">
        <v>10</v>
      </c>
      <c r="G20" s="199">
        <v>8</v>
      </c>
      <c r="H20" s="200">
        <v>12</v>
      </c>
      <c r="I20" s="199">
        <v>8</v>
      </c>
      <c r="J20" s="199">
        <v>10</v>
      </c>
      <c r="K20" s="199">
        <v>11</v>
      </c>
      <c r="L20" s="199">
        <v>9</v>
      </c>
      <c r="M20" s="201">
        <v>15</v>
      </c>
      <c r="N20" s="201">
        <v>9</v>
      </c>
      <c r="O20" s="201">
        <v>9</v>
      </c>
      <c r="P20" s="202">
        <v>7</v>
      </c>
    </row>
    <row r="21" spans="1:16" ht="14.25" thickBot="1" x14ac:dyDescent="0.2">
      <c r="A21" s="203"/>
      <c r="B21" s="204" t="s">
        <v>14</v>
      </c>
      <c r="C21" s="205">
        <f t="shared" si="1"/>
        <v>380</v>
      </c>
      <c r="D21" s="206">
        <f t="shared" ref="D21:P21" si="2">SUM(D19:D20)</f>
        <v>28</v>
      </c>
      <c r="E21" s="207">
        <f t="shared" si="2"/>
        <v>28</v>
      </c>
      <c r="F21" s="207">
        <f t="shared" si="2"/>
        <v>35</v>
      </c>
      <c r="G21" s="207">
        <f t="shared" si="2"/>
        <v>28</v>
      </c>
      <c r="H21" s="207">
        <f t="shared" si="2"/>
        <v>35</v>
      </c>
      <c r="I21" s="207">
        <f t="shared" si="2"/>
        <v>28</v>
      </c>
      <c r="J21" s="207">
        <f t="shared" si="2"/>
        <v>28</v>
      </c>
      <c r="K21" s="207">
        <f t="shared" si="2"/>
        <v>35</v>
      </c>
      <c r="L21" s="207">
        <f t="shared" si="2"/>
        <v>28</v>
      </c>
      <c r="M21" s="208">
        <f t="shared" si="2"/>
        <v>35</v>
      </c>
      <c r="N21" s="208">
        <f t="shared" si="2"/>
        <v>28</v>
      </c>
      <c r="O21" s="208">
        <f t="shared" si="2"/>
        <v>28</v>
      </c>
      <c r="P21" s="209">
        <f t="shared" si="2"/>
        <v>16</v>
      </c>
    </row>
    <row r="22" spans="1:16" ht="14.25" thickBot="1" x14ac:dyDescent="0.2">
      <c r="A22" s="210" t="s">
        <v>73</v>
      </c>
      <c r="B22" s="211" t="s">
        <v>48</v>
      </c>
      <c r="C22" s="212">
        <f t="shared" si="1"/>
        <v>7376</v>
      </c>
      <c r="D22" s="213">
        <v>780.5</v>
      </c>
      <c r="E22" s="214">
        <v>629</v>
      </c>
      <c r="F22" s="214">
        <v>1269</v>
      </c>
      <c r="G22" s="214">
        <v>1069</v>
      </c>
      <c r="H22" s="214">
        <v>896.5</v>
      </c>
      <c r="I22" s="214">
        <v>779</v>
      </c>
      <c r="J22" s="214">
        <v>583.5</v>
      </c>
      <c r="K22" s="214">
        <v>773</v>
      </c>
      <c r="L22" s="215">
        <v>596.5</v>
      </c>
      <c r="M22" s="216"/>
      <c r="N22" s="216"/>
      <c r="O22" s="216"/>
      <c r="P22" s="217"/>
    </row>
    <row r="23" spans="1:16" x14ac:dyDescent="0.15">
      <c r="A23" s="218" t="s">
        <v>124</v>
      </c>
      <c r="B23" s="219"/>
      <c r="C23" s="220">
        <f>SUM(D23:P23)</f>
        <v>1421</v>
      </c>
      <c r="D23" s="221">
        <v>146</v>
      </c>
      <c r="E23" s="222">
        <v>121</v>
      </c>
      <c r="F23" s="222">
        <v>151</v>
      </c>
      <c r="G23" s="222">
        <v>127.5</v>
      </c>
      <c r="H23" s="222">
        <v>132</v>
      </c>
      <c r="I23" s="222">
        <v>110.5</v>
      </c>
      <c r="J23" s="222">
        <v>87.5</v>
      </c>
      <c r="K23" s="222">
        <v>113.5</v>
      </c>
      <c r="L23" s="223">
        <v>95.5</v>
      </c>
      <c r="M23" s="224">
        <v>100.5</v>
      </c>
      <c r="N23" s="224">
        <v>95.5</v>
      </c>
      <c r="O23" s="224">
        <v>95.5</v>
      </c>
      <c r="P23" s="225">
        <v>45</v>
      </c>
    </row>
    <row r="24" spans="1:16" x14ac:dyDescent="0.15">
      <c r="A24" s="226" t="s">
        <v>125</v>
      </c>
      <c r="B24" s="227"/>
      <c r="C24" s="228">
        <f t="shared" ref="C24:C28" si="3">SUM(D24:P24)</f>
        <v>398</v>
      </c>
      <c r="D24" s="229">
        <v>39.5</v>
      </c>
      <c r="E24" s="230">
        <v>23.5</v>
      </c>
      <c r="F24" s="230">
        <v>38</v>
      </c>
      <c r="G24" s="230">
        <v>18.5</v>
      </c>
      <c r="H24" s="230">
        <v>31</v>
      </c>
      <c r="I24" s="230">
        <v>30.5</v>
      </c>
      <c r="J24" s="230">
        <v>36</v>
      </c>
      <c r="K24" s="230">
        <v>37</v>
      </c>
      <c r="L24" s="230">
        <v>32</v>
      </c>
      <c r="M24" s="231">
        <v>33</v>
      </c>
      <c r="N24" s="231">
        <v>32</v>
      </c>
      <c r="O24" s="231">
        <v>32</v>
      </c>
      <c r="P24" s="232">
        <v>15</v>
      </c>
    </row>
    <row r="25" spans="1:16" x14ac:dyDescent="0.15">
      <c r="A25" s="226" t="s">
        <v>126</v>
      </c>
      <c r="B25" s="227"/>
      <c r="C25" s="228">
        <f t="shared" si="3"/>
        <v>157.5</v>
      </c>
      <c r="D25" s="229">
        <v>16</v>
      </c>
      <c r="E25" s="230">
        <v>9</v>
      </c>
      <c r="F25" s="230">
        <v>20</v>
      </c>
      <c r="G25" s="230">
        <v>5</v>
      </c>
      <c r="H25" s="230">
        <v>13</v>
      </c>
      <c r="I25" s="230">
        <v>18</v>
      </c>
      <c r="J25" s="230">
        <v>11.5</v>
      </c>
      <c r="K25" s="230">
        <v>10</v>
      </c>
      <c r="L25" s="230">
        <v>12</v>
      </c>
      <c r="M25" s="231">
        <v>13</v>
      </c>
      <c r="N25" s="231">
        <v>12</v>
      </c>
      <c r="O25" s="231">
        <v>12</v>
      </c>
      <c r="P25" s="232">
        <v>6</v>
      </c>
    </row>
    <row r="26" spans="1:16" x14ac:dyDescent="0.15">
      <c r="A26" s="226" t="s">
        <v>127</v>
      </c>
      <c r="B26" s="227"/>
      <c r="C26" s="228">
        <f t="shared" si="3"/>
        <v>232.5</v>
      </c>
      <c r="D26" s="229">
        <v>25.5</v>
      </c>
      <c r="E26" s="230">
        <v>9</v>
      </c>
      <c r="F26" s="230">
        <v>25</v>
      </c>
      <c r="G26" s="230">
        <v>31</v>
      </c>
      <c r="H26" s="230">
        <v>19</v>
      </c>
      <c r="I26" s="230">
        <v>14</v>
      </c>
      <c r="J26" s="230">
        <v>13</v>
      </c>
      <c r="K26" s="230">
        <v>24</v>
      </c>
      <c r="L26" s="230">
        <v>16</v>
      </c>
      <c r="M26" s="231">
        <v>17</v>
      </c>
      <c r="N26" s="231">
        <v>16</v>
      </c>
      <c r="O26" s="231">
        <v>16</v>
      </c>
      <c r="P26" s="232">
        <v>7</v>
      </c>
    </row>
    <row r="27" spans="1:16" x14ac:dyDescent="0.15">
      <c r="A27" s="226" t="s">
        <v>128</v>
      </c>
      <c r="B27" s="227"/>
      <c r="C27" s="228">
        <f t="shared" si="3"/>
        <v>4059</v>
      </c>
      <c r="D27" s="229">
        <v>269</v>
      </c>
      <c r="E27" s="230">
        <v>221.5</v>
      </c>
      <c r="F27" s="230">
        <v>359</v>
      </c>
      <c r="G27" s="230">
        <v>328</v>
      </c>
      <c r="H27" s="230">
        <v>365</v>
      </c>
      <c r="I27" s="230">
        <v>406</v>
      </c>
      <c r="J27" s="230">
        <v>305</v>
      </c>
      <c r="K27" s="230">
        <v>343.5</v>
      </c>
      <c r="L27" s="230">
        <v>323</v>
      </c>
      <c r="M27" s="231">
        <v>340</v>
      </c>
      <c r="N27" s="231">
        <v>323</v>
      </c>
      <c r="O27" s="231">
        <v>323</v>
      </c>
      <c r="P27" s="232">
        <v>153</v>
      </c>
    </row>
    <row r="28" spans="1:16" ht="14.25" thickBot="1" x14ac:dyDescent="0.2">
      <c r="A28" s="233" t="s">
        <v>129</v>
      </c>
      <c r="B28" s="234"/>
      <c r="C28" s="235">
        <f t="shared" si="3"/>
        <v>734</v>
      </c>
      <c r="D28" s="236">
        <v>40.5</v>
      </c>
      <c r="E28" s="237">
        <v>64</v>
      </c>
      <c r="F28" s="237">
        <v>143</v>
      </c>
      <c r="G28" s="237">
        <v>51.5</v>
      </c>
      <c r="H28" s="237">
        <v>60</v>
      </c>
      <c r="I28" s="237">
        <v>42</v>
      </c>
      <c r="J28" s="237">
        <v>57.5</v>
      </c>
      <c r="K28" s="237">
        <v>57.5</v>
      </c>
      <c r="L28" s="237">
        <v>48</v>
      </c>
      <c r="M28" s="238">
        <v>51</v>
      </c>
      <c r="N28" s="238">
        <v>48</v>
      </c>
      <c r="O28" s="238">
        <v>48</v>
      </c>
      <c r="P28" s="239">
        <v>23</v>
      </c>
    </row>
    <row r="29" spans="1:16" x14ac:dyDescent="0.15">
      <c r="A29" s="240"/>
      <c r="B29" s="241"/>
      <c r="C29" s="172"/>
      <c r="D29" s="242"/>
      <c r="E29" s="242"/>
      <c r="F29" s="242"/>
      <c r="G29" s="242"/>
      <c r="H29" s="242"/>
      <c r="I29" s="242"/>
      <c r="J29" s="242"/>
      <c r="K29" s="242"/>
      <c r="L29" s="242"/>
      <c r="M29" s="243"/>
      <c r="N29" s="243"/>
      <c r="O29" s="243"/>
      <c r="P29" s="243"/>
    </row>
    <row r="31" spans="1:16" ht="14.25" thickBot="1" x14ac:dyDescent="0.2">
      <c r="A31" s="167" t="s">
        <v>132</v>
      </c>
    </row>
    <row r="32" spans="1:16" ht="14.25" thickBot="1" x14ac:dyDescent="0.2">
      <c r="A32" s="167" t="s">
        <v>73</v>
      </c>
      <c r="C32" s="244" t="s">
        <v>14</v>
      </c>
      <c r="D32" s="245" t="s">
        <v>17</v>
      </c>
      <c r="E32" s="246" t="s">
        <v>18</v>
      </c>
      <c r="F32" s="246" t="s">
        <v>19</v>
      </c>
      <c r="G32" s="246" t="s">
        <v>20</v>
      </c>
      <c r="H32" s="246" t="s">
        <v>21</v>
      </c>
      <c r="I32" s="246" t="s">
        <v>22</v>
      </c>
      <c r="J32" s="246" t="s">
        <v>23</v>
      </c>
      <c r="K32" s="246" t="s">
        <v>24</v>
      </c>
      <c r="L32" s="246" t="s">
        <v>25</v>
      </c>
      <c r="M32" s="246" t="s">
        <v>26</v>
      </c>
      <c r="N32" s="246" t="s">
        <v>27</v>
      </c>
      <c r="O32" s="246" t="s">
        <v>28</v>
      </c>
      <c r="P32" s="247" t="s">
        <v>29</v>
      </c>
    </row>
    <row r="33" spans="1:16" x14ac:dyDescent="0.15">
      <c r="A33" s="218" t="s">
        <v>124</v>
      </c>
      <c r="B33" s="248"/>
      <c r="C33" s="249">
        <f>SUM(D33:P33)</f>
        <v>106</v>
      </c>
      <c r="D33" s="250">
        <v>13</v>
      </c>
      <c r="E33" s="251">
        <v>7</v>
      </c>
      <c r="F33" s="251">
        <v>24</v>
      </c>
      <c r="G33" s="251">
        <v>10</v>
      </c>
      <c r="H33" s="251">
        <v>10</v>
      </c>
      <c r="I33" s="251">
        <v>16</v>
      </c>
      <c r="J33" s="251">
        <v>9</v>
      </c>
      <c r="K33" s="251">
        <v>9</v>
      </c>
      <c r="L33" s="251">
        <v>8</v>
      </c>
      <c r="M33" s="251"/>
      <c r="N33" s="251"/>
      <c r="O33" s="251"/>
      <c r="P33" s="219"/>
    </row>
    <row r="34" spans="1:16" x14ac:dyDescent="0.15">
      <c r="A34" s="226" t="s">
        <v>125</v>
      </c>
      <c r="B34" s="252"/>
      <c r="C34" s="253">
        <f t="shared" ref="C34:C38" si="4">SUM(D34:P34)</f>
        <v>322</v>
      </c>
      <c r="D34" s="254">
        <v>48</v>
      </c>
      <c r="E34" s="170">
        <v>39</v>
      </c>
      <c r="F34" s="170">
        <v>47</v>
      </c>
      <c r="G34" s="170">
        <v>29</v>
      </c>
      <c r="H34" s="170">
        <v>43</v>
      </c>
      <c r="I34" s="170">
        <v>33</v>
      </c>
      <c r="J34" s="170">
        <v>28</v>
      </c>
      <c r="K34" s="170">
        <v>32</v>
      </c>
      <c r="L34" s="170">
        <v>23</v>
      </c>
      <c r="M34" s="170"/>
      <c r="N34" s="170"/>
      <c r="O34" s="170"/>
      <c r="P34" s="227"/>
    </row>
    <row r="35" spans="1:16" x14ac:dyDescent="0.15">
      <c r="A35" s="226" t="s">
        <v>126</v>
      </c>
      <c r="B35" s="252"/>
      <c r="C35" s="253">
        <f t="shared" si="4"/>
        <v>115</v>
      </c>
      <c r="D35" s="254">
        <v>16</v>
      </c>
      <c r="E35" s="170">
        <v>11</v>
      </c>
      <c r="F35" s="170">
        <v>26</v>
      </c>
      <c r="G35" s="170">
        <v>10</v>
      </c>
      <c r="H35" s="170">
        <v>10</v>
      </c>
      <c r="I35" s="170">
        <v>16</v>
      </c>
      <c r="J35" s="170">
        <v>9</v>
      </c>
      <c r="K35" s="170">
        <v>9</v>
      </c>
      <c r="L35" s="170">
        <v>8</v>
      </c>
      <c r="M35" s="170"/>
      <c r="N35" s="170"/>
      <c r="O35" s="170"/>
      <c r="P35" s="227"/>
    </row>
    <row r="36" spans="1:16" x14ac:dyDescent="0.15">
      <c r="A36" s="226" t="s">
        <v>127</v>
      </c>
      <c r="B36" s="252"/>
      <c r="C36" s="253">
        <f t="shared" si="4"/>
        <v>326</v>
      </c>
      <c r="D36" s="254">
        <v>31</v>
      </c>
      <c r="E36" s="170">
        <v>33</v>
      </c>
      <c r="F36" s="170">
        <v>63</v>
      </c>
      <c r="G36" s="170">
        <v>41</v>
      </c>
      <c r="H36" s="170">
        <v>32</v>
      </c>
      <c r="I36" s="170">
        <v>38</v>
      </c>
      <c r="J36" s="170">
        <v>31</v>
      </c>
      <c r="K36" s="170">
        <v>36</v>
      </c>
      <c r="L36" s="170">
        <v>21</v>
      </c>
      <c r="M36" s="170"/>
      <c r="N36" s="170"/>
      <c r="O36" s="170"/>
      <c r="P36" s="227"/>
    </row>
    <row r="37" spans="1:16" x14ac:dyDescent="0.15">
      <c r="A37" s="226" t="s">
        <v>128</v>
      </c>
      <c r="B37" s="252"/>
      <c r="C37" s="253">
        <f t="shared" si="4"/>
        <v>88</v>
      </c>
      <c r="D37" s="254">
        <v>14</v>
      </c>
      <c r="E37" s="170">
        <v>9</v>
      </c>
      <c r="F37" s="170">
        <v>11</v>
      </c>
      <c r="G37" s="170">
        <v>5</v>
      </c>
      <c r="H37" s="170">
        <v>11</v>
      </c>
      <c r="I37" s="170">
        <v>7</v>
      </c>
      <c r="J37" s="170">
        <v>6</v>
      </c>
      <c r="K37" s="170">
        <v>14</v>
      </c>
      <c r="L37" s="170">
        <v>11</v>
      </c>
      <c r="M37" s="170"/>
      <c r="N37" s="170"/>
      <c r="O37" s="170"/>
      <c r="P37" s="227"/>
    </row>
    <row r="38" spans="1:16" ht="14.25" thickBot="1" x14ac:dyDescent="0.2">
      <c r="A38" s="233" t="s">
        <v>129</v>
      </c>
      <c r="B38" s="255"/>
      <c r="C38" s="256">
        <f t="shared" si="4"/>
        <v>0</v>
      </c>
      <c r="D38" s="257"/>
      <c r="E38" s="258"/>
      <c r="F38" s="258"/>
      <c r="G38" s="258"/>
      <c r="H38" s="258"/>
      <c r="I38" s="258"/>
      <c r="J38" s="258"/>
      <c r="K38" s="258"/>
      <c r="L38" s="258"/>
      <c r="M38" s="258"/>
      <c r="N38" s="258"/>
      <c r="O38" s="258"/>
      <c r="P38" s="234"/>
    </row>
  </sheetData>
  <mergeCells count="1">
    <mergeCell ref="A7:A11"/>
  </mergeCells>
  <phoneticPr fontId="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opLeftCell="A31" workbookViewId="0">
      <selection activeCell="D22" sqref="D22"/>
    </sheetView>
  </sheetViews>
  <sheetFormatPr defaultColWidth="8.875" defaultRowHeight="13.5" x14ac:dyDescent="0.15"/>
  <cols>
    <col min="1" max="1" width="26.75" style="17" customWidth="1"/>
    <col min="2" max="2" width="21.375" style="17" customWidth="1"/>
    <col min="3" max="21" width="14.125" style="17" customWidth="1"/>
    <col min="22" max="24" width="13" style="17" customWidth="1"/>
    <col min="25" max="16384" width="8.875" style="17"/>
  </cols>
  <sheetData>
    <row r="1" spans="1:16" ht="24" x14ac:dyDescent="0.15">
      <c r="A1" s="16" t="s">
        <v>7</v>
      </c>
    </row>
    <row r="3" spans="1:16" ht="18.75" hidden="1" x14ac:dyDescent="0.15">
      <c r="A3" s="18" t="s">
        <v>66</v>
      </c>
    </row>
    <row r="4" spans="1:16" ht="18.75" hidden="1" x14ac:dyDescent="0.15">
      <c r="A4" s="18" t="s">
        <v>67</v>
      </c>
    </row>
    <row r="5" spans="1:16" hidden="1" x14ac:dyDescent="0.15">
      <c r="C5" s="19"/>
      <c r="D5" s="19"/>
      <c r="E5" s="19"/>
    </row>
    <row r="6" spans="1:16" hidden="1" x14ac:dyDescent="0.15">
      <c r="A6" s="20"/>
      <c r="B6" s="20"/>
      <c r="C6" s="21" t="s">
        <v>8</v>
      </c>
      <c r="D6" s="21" t="s">
        <v>9</v>
      </c>
      <c r="E6" s="21" t="s">
        <v>10</v>
      </c>
      <c r="F6" s="21" t="s">
        <v>11</v>
      </c>
      <c r="G6" s="22"/>
    </row>
    <row r="7" spans="1:16" hidden="1" x14ac:dyDescent="0.15">
      <c r="A7" s="369" t="s">
        <v>68</v>
      </c>
      <c r="B7" s="20" t="s">
        <v>12</v>
      </c>
      <c r="C7" s="23">
        <v>6200</v>
      </c>
      <c r="D7" s="23">
        <v>20000</v>
      </c>
      <c r="E7" s="23">
        <f>C7*D7</f>
        <v>124000000</v>
      </c>
      <c r="F7" s="23">
        <f>E7*1.1</f>
        <v>136400000</v>
      </c>
    </row>
    <row r="8" spans="1:16" hidden="1" x14ac:dyDescent="0.15">
      <c r="A8" s="369"/>
      <c r="B8" s="20" t="s">
        <v>13</v>
      </c>
      <c r="C8" s="23">
        <v>8500</v>
      </c>
      <c r="D8" s="23">
        <v>18000</v>
      </c>
      <c r="E8" s="23">
        <f>C8*D8</f>
        <v>153000000</v>
      </c>
      <c r="F8" s="23">
        <f t="shared" ref="F8:F10" si="0">E8*1.1</f>
        <v>168300000</v>
      </c>
    </row>
    <row r="9" spans="1:16" hidden="1" x14ac:dyDescent="0.15">
      <c r="A9" s="369"/>
      <c r="B9" s="20" t="s">
        <v>69</v>
      </c>
      <c r="C9" s="24">
        <f>SUM(C7:C8)</f>
        <v>14700</v>
      </c>
      <c r="D9" s="20"/>
      <c r="E9" s="24">
        <f>SUM(E7:E8)</f>
        <v>277000000</v>
      </c>
      <c r="F9" s="23">
        <f t="shared" si="0"/>
        <v>304700000</v>
      </c>
    </row>
    <row r="10" spans="1:16" hidden="1" x14ac:dyDescent="0.15">
      <c r="A10" s="369"/>
      <c r="B10" s="25" t="s">
        <v>70</v>
      </c>
      <c r="C10" s="26" t="s">
        <v>71</v>
      </c>
      <c r="D10" s="23">
        <v>20000</v>
      </c>
      <c r="E10" s="24">
        <v>40000000</v>
      </c>
      <c r="F10" s="23">
        <f t="shared" si="0"/>
        <v>44000000</v>
      </c>
    </row>
    <row r="11" spans="1:16" hidden="1" x14ac:dyDescent="0.15">
      <c r="A11" s="369"/>
      <c r="B11" s="25" t="s">
        <v>14</v>
      </c>
      <c r="C11" s="24"/>
      <c r="D11" s="20"/>
      <c r="E11" s="24">
        <f>E9+E10</f>
        <v>317000000</v>
      </c>
      <c r="F11" s="24">
        <f>F9+F10</f>
        <v>348700000</v>
      </c>
    </row>
    <row r="12" spans="1:16" hidden="1" x14ac:dyDescent="0.15"/>
    <row r="13" spans="1:16" ht="18.75" x14ac:dyDescent="0.15">
      <c r="A13" s="27" t="s">
        <v>72</v>
      </c>
    </row>
    <row r="14" spans="1:16" ht="18.75" x14ac:dyDescent="0.15">
      <c r="A14" s="27" t="s">
        <v>15</v>
      </c>
    </row>
    <row r="15" spans="1:16" ht="19.5" thickBot="1" x14ac:dyDescent="0.2">
      <c r="A15" s="27" t="s">
        <v>16</v>
      </c>
    </row>
    <row r="16" spans="1:16" ht="14.25" thickBot="1" x14ac:dyDescent="0.2">
      <c r="A16" s="28"/>
      <c r="B16" s="28"/>
      <c r="C16" s="29" t="s">
        <v>14</v>
      </c>
      <c r="D16" s="30" t="s">
        <v>17</v>
      </c>
      <c r="E16" s="30" t="s">
        <v>18</v>
      </c>
      <c r="F16" s="30" t="s">
        <v>19</v>
      </c>
      <c r="G16" s="30" t="s">
        <v>20</v>
      </c>
      <c r="H16" s="30" t="s">
        <v>21</v>
      </c>
      <c r="I16" s="30" t="s">
        <v>22</v>
      </c>
      <c r="J16" s="30" t="s">
        <v>23</v>
      </c>
      <c r="K16" s="30" t="s">
        <v>24</v>
      </c>
      <c r="L16" s="31" t="s">
        <v>25</v>
      </c>
      <c r="M16" s="31" t="s">
        <v>26</v>
      </c>
      <c r="N16" s="31" t="s">
        <v>27</v>
      </c>
      <c r="O16" s="31" t="s">
        <v>28</v>
      </c>
      <c r="P16" s="32" t="s">
        <v>29</v>
      </c>
    </row>
    <row r="17" spans="1:16" ht="14.25" thickBot="1" x14ac:dyDescent="0.2">
      <c r="A17" s="33" t="s">
        <v>30</v>
      </c>
      <c r="B17" s="34" t="s">
        <v>30</v>
      </c>
      <c r="C17" s="35"/>
      <c r="D17" s="30" t="s">
        <v>31</v>
      </c>
      <c r="E17" s="30" t="s">
        <v>32</v>
      </c>
      <c r="F17" s="30" t="s">
        <v>33</v>
      </c>
      <c r="G17" s="30" t="s">
        <v>34</v>
      </c>
      <c r="H17" s="36" t="s">
        <v>35</v>
      </c>
      <c r="I17" s="30" t="s">
        <v>36</v>
      </c>
      <c r="J17" s="36" t="s">
        <v>37</v>
      </c>
      <c r="K17" s="30" t="s">
        <v>38</v>
      </c>
      <c r="L17" s="31" t="s">
        <v>39</v>
      </c>
      <c r="M17" s="31" t="s">
        <v>40</v>
      </c>
      <c r="N17" s="31" t="s">
        <v>41</v>
      </c>
      <c r="O17" s="31" t="s">
        <v>42</v>
      </c>
      <c r="P17" s="32" t="s">
        <v>43</v>
      </c>
    </row>
    <row r="18" spans="1:16" x14ac:dyDescent="0.15">
      <c r="A18" s="37" t="s">
        <v>44</v>
      </c>
      <c r="B18" s="38" t="s">
        <v>45</v>
      </c>
      <c r="C18" s="39">
        <f t="shared" ref="C18:C32" si="1">SUM(D18:P18)</f>
        <v>252</v>
      </c>
      <c r="D18" s="40">
        <v>19</v>
      </c>
      <c r="E18" s="40">
        <v>17</v>
      </c>
      <c r="F18" s="40">
        <v>25</v>
      </c>
      <c r="G18" s="40">
        <v>20</v>
      </c>
      <c r="H18" s="41">
        <v>23</v>
      </c>
      <c r="I18" s="40">
        <v>20</v>
      </c>
      <c r="J18" s="40">
        <v>18</v>
      </c>
      <c r="K18" s="40">
        <v>24</v>
      </c>
      <c r="L18" s="42">
        <v>19</v>
      </c>
      <c r="M18" s="42">
        <v>20</v>
      </c>
      <c r="N18" s="42">
        <v>19</v>
      </c>
      <c r="O18" s="42">
        <v>19</v>
      </c>
      <c r="P18" s="43">
        <v>9</v>
      </c>
    </row>
    <row r="19" spans="1:16" x14ac:dyDescent="0.15">
      <c r="A19" s="44"/>
      <c r="B19" s="45" t="s">
        <v>46</v>
      </c>
      <c r="C19" s="46">
        <f t="shared" si="1"/>
        <v>128</v>
      </c>
      <c r="D19" s="47">
        <v>9</v>
      </c>
      <c r="E19" s="47">
        <v>11</v>
      </c>
      <c r="F19" s="47">
        <v>10</v>
      </c>
      <c r="G19" s="47">
        <v>8</v>
      </c>
      <c r="H19" s="48">
        <v>12</v>
      </c>
      <c r="I19" s="47">
        <v>8</v>
      </c>
      <c r="J19" s="47">
        <v>10</v>
      </c>
      <c r="K19" s="47">
        <v>11</v>
      </c>
      <c r="L19" s="49">
        <v>9</v>
      </c>
      <c r="M19" s="49">
        <v>15</v>
      </c>
      <c r="N19" s="49">
        <v>9</v>
      </c>
      <c r="O19" s="49">
        <v>9</v>
      </c>
      <c r="P19" s="50">
        <v>7</v>
      </c>
    </row>
    <row r="20" spans="1:16" ht="14.25" thickBot="1" x14ac:dyDescent="0.2">
      <c r="A20" s="51"/>
      <c r="B20" s="52" t="s">
        <v>14</v>
      </c>
      <c r="C20" s="53">
        <f t="shared" si="1"/>
        <v>380</v>
      </c>
      <c r="D20" s="54">
        <f t="shared" ref="D20:P20" si="2">SUM(D18:D19)</f>
        <v>28</v>
      </c>
      <c r="E20" s="54">
        <f t="shared" si="2"/>
        <v>28</v>
      </c>
      <c r="F20" s="54">
        <f t="shared" si="2"/>
        <v>35</v>
      </c>
      <c r="G20" s="54">
        <f t="shared" si="2"/>
        <v>28</v>
      </c>
      <c r="H20" s="54">
        <f t="shared" si="2"/>
        <v>35</v>
      </c>
      <c r="I20" s="54">
        <f t="shared" si="2"/>
        <v>28</v>
      </c>
      <c r="J20" s="54">
        <f t="shared" si="2"/>
        <v>28</v>
      </c>
      <c r="K20" s="54">
        <f t="shared" si="2"/>
        <v>35</v>
      </c>
      <c r="L20" s="55">
        <f t="shared" si="2"/>
        <v>28</v>
      </c>
      <c r="M20" s="55">
        <f t="shared" si="2"/>
        <v>35</v>
      </c>
      <c r="N20" s="55">
        <f t="shared" si="2"/>
        <v>28</v>
      </c>
      <c r="O20" s="55">
        <f t="shared" si="2"/>
        <v>28</v>
      </c>
      <c r="P20" s="56">
        <f t="shared" si="2"/>
        <v>16</v>
      </c>
    </row>
    <row r="21" spans="1:16" x14ac:dyDescent="0.15">
      <c r="A21" s="57" t="s">
        <v>47</v>
      </c>
      <c r="B21" s="58" t="s">
        <v>48</v>
      </c>
      <c r="C21" s="39">
        <f t="shared" si="1"/>
        <v>7367</v>
      </c>
      <c r="D21" s="59">
        <v>483</v>
      </c>
      <c r="E21" s="59">
        <v>432</v>
      </c>
      <c r="F21" s="59">
        <v>635</v>
      </c>
      <c r="G21" s="59">
        <v>508</v>
      </c>
      <c r="H21" s="59">
        <v>584</v>
      </c>
      <c r="I21" s="59">
        <v>737</v>
      </c>
      <c r="J21" s="59">
        <v>0</v>
      </c>
      <c r="K21" s="59">
        <v>1088</v>
      </c>
      <c r="L21" s="60">
        <v>725</v>
      </c>
      <c r="M21" s="60">
        <v>725</v>
      </c>
      <c r="N21" s="60">
        <v>725</v>
      </c>
      <c r="O21" s="60">
        <v>725</v>
      </c>
      <c r="P21" s="61">
        <v>0</v>
      </c>
    </row>
    <row r="22" spans="1:16" x14ac:dyDescent="0.15">
      <c r="A22" s="62" t="s">
        <v>49</v>
      </c>
      <c r="B22" s="63" t="s">
        <v>48</v>
      </c>
      <c r="C22" s="46">
        <f t="shared" si="1"/>
        <v>8648</v>
      </c>
      <c r="D22" s="64">
        <v>662</v>
      </c>
      <c r="E22" s="64">
        <v>592</v>
      </c>
      <c r="F22" s="64">
        <v>871</v>
      </c>
      <c r="G22" s="64">
        <v>697</v>
      </c>
      <c r="H22" s="64">
        <v>801</v>
      </c>
      <c r="I22" s="64">
        <v>1010</v>
      </c>
      <c r="J22" s="64">
        <v>0</v>
      </c>
      <c r="K22" s="64">
        <v>1095</v>
      </c>
      <c r="L22" s="65">
        <v>730</v>
      </c>
      <c r="M22" s="65">
        <v>730</v>
      </c>
      <c r="N22" s="65">
        <v>730</v>
      </c>
      <c r="O22" s="65">
        <v>730</v>
      </c>
      <c r="P22" s="66">
        <v>0</v>
      </c>
    </row>
    <row r="23" spans="1:16" ht="14.25" thickBot="1" x14ac:dyDescent="0.2">
      <c r="A23" s="67" t="s">
        <v>50</v>
      </c>
      <c r="B23" s="68" t="s">
        <v>48</v>
      </c>
      <c r="C23" s="53">
        <f t="shared" si="1"/>
        <v>16015</v>
      </c>
      <c r="D23" s="69">
        <f t="shared" ref="D23:P23" si="3">SUM(D21,D22)</f>
        <v>1145</v>
      </c>
      <c r="E23" s="69">
        <f t="shared" si="3"/>
        <v>1024</v>
      </c>
      <c r="F23" s="69">
        <f t="shared" si="3"/>
        <v>1506</v>
      </c>
      <c r="G23" s="69">
        <f t="shared" si="3"/>
        <v>1205</v>
      </c>
      <c r="H23" s="69">
        <f t="shared" si="3"/>
        <v>1385</v>
      </c>
      <c r="I23" s="69">
        <f t="shared" si="3"/>
        <v>1747</v>
      </c>
      <c r="J23" s="69">
        <f t="shared" si="3"/>
        <v>0</v>
      </c>
      <c r="K23" s="69">
        <f t="shared" si="3"/>
        <v>2183</v>
      </c>
      <c r="L23" s="70">
        <f t="shared" si="3"/>
        <v>1455</v>
      </c>
      <c r="M23" s="70">
        <f t="shared" si="3"/>
        <v>1455</v>
      </c>
      <c r="N23" s="70">
        <f t="shared" si="3"/>
        <v>1455</v>
      </c>
      <c r="O23" s="70">
        <f t="shared" si="3"/>
        <v>1455</v>
      </c>
      <c r="P23" s="70">
        <f t="shared" si="3"/>
        <v>0</v>
      </c>
    </row>
    <row r="24" spans="1:16" x14ac:dyDescent="0.15">
      <c r="A24" s="57" t="s">
        <v>73</v>
      </c>
      <c r="B24" s="58" t="s">
        <v>48</v>
      </c>
      <c r="C24" s="71">
        <f t="shared" si="1"/>
        <v>9316.3870967741914</v>
      </c>
      <c r="D24" s="59">
        <v>780.5</v>
      </c>
      <c r="E24" s="59">
        <v>629</v>
      </c>
      <c r="F24" s="59">
        <v>1269</v>
      </c>
      <c r="G24" s="59">
        <v>1069</v>
      </c>
      <c r="H24" s="59">
        <v>896.5</v>
      </c>
      <c r="I24" s="59">
        <v>779</v>
      </c>
      <c r="J24" s="59">
        <v>583.5</v>
      </c>
      <c r="K24" s="59">
        <v>773</v>
      </c>
      <c r="L24" s="60">
        <v>596.45967741935488</v>
      </c>
      <c r="M24" s="60">
        <v>582.48387096774195</v>
      </c>
      <c r="N24" s="60">
        <v>554.45967741935488</v>
      </c>
      <c r="O24" s="60">
        <v>554.45967741935488</v>
      </c>
      <c r="P24" s="61">
        <v>249.0241935483871</v>
      </c>
    </row>
    <row r="25" spans="1:16" x14ac:dyDescent="0.15">
      <c r="A25" s="62" t="s">
        <v>74</v>
      </c>
      <c r="B25" s="63" t="s">
        <v>48</v>
      </c>
      <c r="C25" s="72">
        <f t="shared" si="1"/>
        <v>6182</v>
      </c>
      <c r="D25" s="64">
        <v>570.5</v>
      </c>
      <c r="E25" s="64">
        <v>498.5</v>
      </c>
      <c r="F25" s="64">
        <v>793.5</v>
      </c>
      <c r="G25" s="64">
        <v>497</v>
      </c>
      <c r="H25" s="64">
        <v>509.5</v>
      </c>
      <c r="I25" s="64">
        <v>477.5</v>
      </c>
      <c r="J25" s="64">
        <v>391.5</v>
      </c>
      <c r="K25" s="64">
        <v>495</v>
      </c>
      <c r="L25" s="65">
        <v>437</v>
      </c>
      <c r="M25" s="65">
        <v>440</v>
      </c>
      <c r="N25" s="65">
        <v>437</v>
      </c>
      <c r="O25" s="65">
        <v>437</v>
      </c>
      <c r="P25" s="66">
        <v>198</v>
      </c>
    </row>
    <row r="26" spans="1:16" ht="14.25" thickBot="1" x14ac:dyDescent="0.2">
      <c r="A26" s="67" t="s">
        <v>51</v>
      </c>
      <c r="B26" s="68" t="s">
        <v>48</v>
      </c>
      <c r="C26" s="73">
        <f t="shared" si="1"/>
        <v>15498.387096774191</v>
      </c>
      <c r="D26" s="74">
        <f t="shared" ref="D26:P26" si="4">SUM(D24,D25)</f>
        <v>1351</v>
      </c>
      <c r="E26" s="74">
        <f t="shared" si="4"/>
        <v>1127.5</v>
      </c>
      <c r="F26" s="74">
        <f t="shared" si="4"/>
        <v>2062.5</v>
      </c>
      <c r="G26" s="74">
        <f t="shared" si="4"/>
        <v>1566</v>
      </c>
      <c r="H26" s="74">
        <f t="shared" si="4"/>
        <v>1406</v>
      </c>
      <c r="I26" s="74">
        <f t="shared" si="4"/>
        <v>1256.5</v>
      </c>
      <c r="J26" s="74">
        <f t="shared" si="4"/>
        <v>975</v>
      </c>
      <c r="K26" s="74">
        <f t="shared" si="4"/>
        <v>1268</v>
      </c>
      <c r="L26" s="75">
        <f t="shared" si="4"/>
        <v>1033.4596774193549</v>
      </c>
      <c r="M26" s="75">
        <f t="shared" si="4"/>
        <v>1022.483870967742</v>
      </c>
      <c r="N26" s="75">
        <f t="shared" si="4"/>
        <v>991.45967741935488</v>
      </c>
      <c r="O26" s="75">
        <f t="shared" si="4"/>
        <v>991.45967741935488</v>
      </c>
      <c r="P26" s="76">
        <f t="shared" si="4"/>
        <v>447.02419354838707</v>
      </c>
    </row>
    <row r="27" spans="1:16" x14ac:dyDescent="0.15">
      <c r="A27" s="37" t="s">
        <v>75</v>
      </c>
      <c r="B27" s="38" t="s">
        <v>48</v>
      </c>
      <c r="C27" s="77">
        <f t="shared" si="1"/>
        <v>1949.3870967741939</v>
      </c>
      <c r="D27" s="78">
        <f t="shared" ref="D27:P29" si="5">D24-D21</f>
        <v>297.5</v>
      </c>
      <c r="E27" s="78">
        <f t="shared" si="5"/>
        <v>197</v>
      </c>
      <c r="F27" s="78">
        <f t="shared" si="5"/>
        <v>634</v>
      </c>
      <c r="G27" s="78">
        <f t="shared" si="5"/>
        <v>561</v>
      </c>
      <c r="H27" s="78">
        <f t="shared" si="5"/>
        <v>312.5</v>
      </c>
      <c r="I27" s="78">
        <f t="shared" si="5"/>
        <v>42</v>
      </c>
      <c r="J27" s="78">
        <f t="shared" si="5"/>
        <v>583.5</v>
      </c>
      <c r="K27" s="78">
        <f t="shared" si="5"/>
        <v>-315</v>
      </c>
      <c r="L27" s="79">
        <f t="shared" si="5"/>
        <v>-128.54032258064512</v>
      </c>
      <c r="M27" s="79">
        <f t="shared" si="5"/>
        <v>-142.51612903225805</v>
      </c>
      <c r="N27" s="79">
        <f t="shared" si="5"/>
        <v>-170.54032258064512</v>
      </c>
      <c r="O27" s="79">
        <f t="shared" si="5"/>
        <v>-170.54032258064512</v>
      </c>
      <c r="P27" s="80">
        <f t="shared" si="5"/>
        <v>249.0241935483871</v>
      </c>
    </row>
    <row r="28" spans="1:16" x14ac:dyDescent="0.15">
      <c r="A28" s="81" t="s">
        <v>76</v>
      </c>
      <c r="B28" s="82" t="s">
        <v>48</v>
      </c>
      <c r="C28" s="83">
        <f t="shared" si="1"/>
        <v>-2466</v>
      </c>
      <c r="D28" s="84">
        <f t="shared" si="5"/>
        <v>-91.5</v>
      </c>
      <c r="E28" s="84">
        <f t="shared" si="5"/>
        <v>-93.5</v>
      </c>
      <c r="F28" s="84">
        <f t="shared" si="5"/>
        <v>-77.5</v>
      </c>
      <c r="G28" s="84">
        <f t="shared" si="5"/>
        <v>-200</v>
      </c>
      <c r="H28" s="84">
        <f t="shared" si="5"/>
        <v>-291.5</v>
      </c>
      <c r="I28" s="84">
        <f t="shared" si="5"/>
        <v>-532.5</v>
      </c>
      <c r="J28" s="84">
        <f t="shared" si="5"/>
        <v>391.5</v>
      </c>
      <c r="K28" s="84">
        <f t="shared" si="5"/>
        <v>-600</v>
      </c>
      <c r="L28" s="85">
        <f t="shared" si="5"/>
        <v>-293</v>
      </c>
      <c r="M28" s="85">
        <f t="shared" si="5"/>
        <v>-290</v>
      </c>
      <c r="N28" s="85">
        <f t="shared" si="5"/>
        <v>-293</v>
      </c>
      <c r="O28" s="85">
        <f t="shared" si="5"/>
        <v>-293</v>
      </c>
      <c r="P28" s="86">
        <f t="shared" si="5"/>
        <v>198</v>
      </c>
    </row>
    <row r="29" spans="1:16" ht="14.25" thickBot="1" x14ac:dyDescent="0.2">
      <c r="A29" s="51" t="s">
        <v>77</v>
      </c>
      <c r="B29" s="52" t="s">
        <v>48</v>
      </c>
      <c r="C29" s="87">
        <f t="shared" si="1"/>
        <v>-516.61290322580635</v>
      </c>
      <c r="D29" s="88">
        <f t="shared" si="5"/>
        <v>206</v>
      </c>
      <c r="E29" s="88">
        <f t="shared" si="5"/>
        <v>103.5</v>
      </c>
      <c r="F29" s="88">
        <f t="shared" si="5"/>
        <v>556.5</v>
      </c>
      <c r="G29" s="88">
        <f t="shared" si="5"/>
        <v>361</v>
      </c>
      <c r="H29" s="88">
        <f t="shared" si="5"/>
        <v>21</v>
      </c>
      <c r="I29" s="88">
        <f t="shared" si="5"/>
        <v>-490.5</v>
      </c>
      <c r="J29" s="88">
        <f t="shared" si="5"/>
        <v>975</v>
      </c>
      <c r="K29" s="88">
        <f t="shared" si="5"/>
        <v>-915</v>
      </c>
      <c r="L29" s="89">
        <f t="shared" si="5"/>
        <v>-421.54032258064512</v>
      </c>
      <c r="M29" s="89">
        <f t="shared" si="5"/>
        <v>-432.51612903225805</v>
      </c>
      <c r="N29" s="89">
        <f t="shared" si="5"/>
        <v>-463.54032258064512</v>
      </c>
      <c r="O29" s="89">
        <f t="shared" si="5"/>
        <v>-463.54032258064512</v>
      </c>
      <c r="P29" s="90">
        <f t="shared" si="5"/>
        <v>447.02419354838707</v>
      </c>
    </row>
    <row r="30" spans="1:16" x14ac:dyDescent="0.15">
      <c r="A30" s="37" t="s">
        <v>78</v>
      </c>
      <c r="B30" s="91" t="s">
        <v>48</v>
      </c>
      <c r="C30" s="71">
        <f t="shared" si="1"/>
        <v>2000</v>
      </c>
      <c r="D30" s="92">
        <v>83</v>
      </c>
      <c r="E30" s="92">
        <v>166</v>
      </c>
      <c r="F30" s="92">
        <v>166</v>
      </c>
      <c r="G30" s="92">
        <v>166</v>
      </c>
      <c r="H30" s="92">
        <v>167</v>
      </c>
      <c r="I30" s="92">
        <v>167</v>
      </c>
      <c r="J30" s="92">
        <v>167</v>
      </c>
      <c r="K30" s="92">
        <v>167</v>
      </c>
      <c r="L30" s="93">
        <v>167</v>
      </c>
      <c r="M30" s="93">
        <v>167</v>
      </c>
      <c r="N30" s="93">
        <v>167</v>
      </c>
      <c r="O30" s="93">
        <v>167</v>
      </c>
      <c r="P30" s="94">
        <v>83</v>
      </c>
    </row>
    <row r="31" spans="1:16" x14ac:dyDescent="0.15">
      <c r="A31" s="81" t="s">
        <v>79</v>
      </c>
      <c r="B31" s="95" t="s">
        <v>48</v>
      </c>
      <c r="C31" s="72">
        <f t="shared" si="1"/>
        <v>2037.5</v>
      </c>
      <c r="D31" s="20">
        <v>107.5</v>
      </c>
      <c r="E31" s="20">
        <v>154</v>
      </c>
      <c r="F31" s="20">
        <v>251.5</v>
      </c>
      <c r="G31" s="20">
        <v>171</v>
      </c>
      <c r="H31" s="20">
        <v>178.5</v>
      </c>
      <c r="I31" s="20">
        <v>107.5</v>
      </c>
      <c r="J31" s="20">
        <v>147.5</v>
      </c>
      <c r="K31" s="20">
        <v>169</v>
      </c>
      <c r="L31" s="96">
        <v>167</v>
      </c>
      <c r="M31" s="96">
        <v>167</v>
      </c>
      <c r="N31" s="96">
        <v>167</v>
      </c>
      <c r="O31" s="96">
        <v>167</v>
      </c>
      <c r="P31" s="97">
        <v>83</v>
      </c>
    </row>
    <row r="32" spans="1:16" ht="14.25" thickBot="1" x14ac:dyDescent="0.2">
      <c r="A32" s="51" t="s">
        <v>80</v>
      </c>
      <c r="B32" s="98" t="s">
        <v>48</v>
      </c>
      <c r="C32" s="99">
        <f t="shared" si="1"/>
        <v>37.5</v>
      </c>
      <c r="D32" s="100">
        <f>D31-D30</f>
        <v>24.5</v>
      </c>
      <c r="E32" s="100">
        <f t="shared" ref="E32:P32" si="6">E31-E30</f>
        <v>-12</v>
      </c>
      <c r="F32" s="100">
        <f t="shared" si="6"/>
        <v>85.5</v>
      </c>
      <c r="G32" s="100">
        <f t="shared" si="6"/>
        <v>5</v>
      </c>
      <c r="H32" s="100">
        <f t="shared" si="6"/>
        <v>11.5</v>
      </c>
      <c r="I32" s="100">
        <f t="shared" si="6"/>
        <v>-59.5</v>
      </c>
      <c r="J32" s="100">
        <f t="shared" si="6"/>
        <v>-19.5</v>
      </c>
      <c r="K32" s="100">
        <f t="shared" si="6"/>
        <v>2</v>
      </c>
      <c r="L32" s="101">
        <f t="shared" si="6"/>
        <v>0</v>
      </c>
      <c r="M32" s="101">
        <f t="shared" si="6"/>
        <v>0</v>
      </c>
      <c r="N32" s="101">
        <f t="shared" si="6"/>
        <v>0</v>
      </c>
      <c r="O32" s="101">
        <f t="shared" si="6"/>
        <v>0</v>
      </c>
      <c r="P32" s="102">
        <f t="shared" si="6"/>
        <v>0</v>
      </c>
    </row>
    <row r="34" spans="1:16" ht="14.25" thickBot="1" x14ac:dyDescent="0.2"/>
    <row r="35" spans="1:16" ht="14.25" thickBot="1" x14ac:dyDescent="0.2">
      <c r="A35" s="28"/>
      <c r="B35" s="28"/>
      <c r="C35" s="29" t="s">
        <v>14</v>
      </c>
      <c r="D35" s="30" t="s">
        <v>17</v>
      </c>
      <c r="E35" s="30" t="s">
        <v>18</v>
      </c>
      <c r="F35" s="30" t="s">
        <v>19</v>
      </c>
      <c r="G35" s="30" t="s">
        <v>20</v>
      </c>
      <c r="H35" s="30" t="s">
        <v>21</v>
      </c>
      <c r="I35" s="30" t="s">
        <v>22</v>
      </c>
      <c r="J35" s="30" t="s">
        <v>23</v>
      </c>
      <c r="K35" s="30" t="s">
        <v>24</v>
      </c>
      <c r="L35" s="31" t="s">
        <v>25</v>
      </c>
      <c r="M35" s="31" t="s">
        <v>26</v>
      </c>
      <c r="N35" s="31" t="s">
        <v>27</v>
      </c>
      <c r="O35" s="31" t="s">
        <v>28</v>
      </c>
      <c r="P35" s="32" t="s">
        <v>29</v>
      </c>
    </row>
    <row r="36" spans="1:16" ht="14.25" thickBot="1" x14ac:dyDescent="0.2">
      <c r="A36" s="103" t="s">
        <v>30</v>
      </c>
      <c r="B36" s="34" t="s">
        <v>30</v>
      </c>
      <c r="C36" s="35"/>
      <c r="D36" s="30" t="s">
        <v>31</v>
      </c>
      <c r="E36" s="30" t="s">
        <v>32</v>
      </c>
      <c r="F36" s="30" t="s">
        <v>33</v>
      </c>
      <c r="G36" s="30" t="s">
        <v>34</v>
      </c>
      <c r="H36" s="36" t="s">
        <v>35</v>
      </c>
      <c r="I36" s="30" t="s">
        <v>36</v>
      </c>
      <c r="J36" s="36" t="s">
        <v>37</v>
      </c>
      <c r="K36" s="30" t="s">
        <v>38</v>
      </c>
      <c r="L36" s="31" t="s">
        <v>39</v>
      </c>
      <c r="M36" s="31" t="s">
        <v>40</v>
      </c>
      <c r="N36" s="31" t="s">
        <v>41</v>
      </c>
      <c r="O36" s="31" t="s">
        <v>42</v>
      </c>
      <c r="P36" s="32" t="s">
        <v>43</v>
      </c>
    </row>
    <row r="37" spans="1:16" x14ac:dyDescent="0.15">
      <c r="A37" s="104" t="s">
        <v>44</v>
      </c>
      <c r="B37" s="38" t="s">
        <v>45</v>
      </c>
      <c r="C37" s="39">
        <f t="shared" ref="C37:C54" si="7">SUM(D37:P37)</f>
        <v>252</v>
      </c>
      <c r="D37" s="40">
        <v>19</v>
      </c>
      <c r="E37" s="40">
        <v>17</v>
      </c>
      <c r="F37" s="40">
        <v>25</v>
      </c>
      <c r="G37" s="40">
        <v>20</v>
      </c>
      <c r="H37" s="41">
        <v>23</v>
      </c>
      <c r="I37" s="40">
        <v>20</v>
      </c>
      <c r="J37" s="40">
        <v>18</v>
      </c>
      <c r="K37" s="40">
        <v>24</v>
      </c>
      <c r="L37" s="42">
        <v>19</v>
      </c>
      <c r="M37" s="42">
        <v>20</v>
      </c>
      <c r="N37" s="42">
        <v>19</v>
      </c>
      <c r="O37" s="42">
        <v>19</v>
      </c>
      <c r="P37" s="43">
        <v>9</v>
      </c>
    </row>
    <row r="38" spans="1:16" x14ac:dyDescent="0.15">
      <c r="A38" s="105"/>
      <c r="B38" s="45" t="s">
        <v>46</v>
      </c>
      <c r="C38" s="46">
        <f t="shared" si="7"/>
        <v>128</v>
      </c>
      <c r="D38" s="47">
        <v>9</v>
      </c>
      <c r="E38" s="47">
        <v>11</v>
      </c>
      <c r="F38" s="47">
        <v>10</v>
      </c>
      <c r="G38" s="47">
        <v>8</v>
      </c>
      <c r="H38" s="48">
        <v>12</v>
      </c>
      <c r="I38" s="47">
        <v>8</v>
      </c>
      <c r="J38" s="47">
        <v>10</v>
      </c>
      <c r="K38" s="47">
        <v>11</v>
      </c>
      <c r="L38" s="49">
        <v>9</v>
      </c>
      <c r="M38" s="49">
        <v>15</v>
      </c>
      <c r="N38" s="49">
        <v>9</v>
      </c>
      <c r="O38" s="49">
        <v>9</v>
      </c>
      <c r="P38" s="50">
        <v>7</v>
      </c>
    </row>
    <row r="39" spans="1:16" ht="14.25" thickBot="1" x14ac:dyDescent="0.2">
      <c r="A39" s="106"/>
      <c r="B39" s="52" t="s">
        <v>14</v>
      </c>
      <c r="C39" s="53">
        <f t="shared" si="7"/>
        <v>380</v>
      </c>
      <c r="D39" s="54">
        <f t="shared" ref="D39:P39" si="8">SUM(D37:D38)</f>
        <v>28</v>
      </c>
      <c r="E39" s="54">
        <f t="shared" si="8"/>
        <v>28</v>
      </c>
      <c r="F39" s="54">
        <f t="shared" si="8"/>
        <v>35</v>
      </c>
      <c r="G39" s="54">
        <f t="shared" si="8"/>
        <v>28</v>
      </c>
      <c r="H39" s="54">
        <f t="shared" si="8"/>
        <v>35</v>
      </c>
      <c r="I39" s="54">
        <f t="shared" si="8"/>
        <v>28</v>
      </c>
      <c r="J39" s="54">
        <f t="shared" si="8"/>
        <v>28</v>
      </c>
      <c r="K39" s="54">
        <f t="shared" si="8"/>
        <v>35</v>
      </c>
      <c r="L39" s="55">
        <f t="shared" si="8"/>
        <v>28</v>
      </c>
      <c r="M39" s="55">
        <f t="shared" si="8"/>
        <v>35</v>
      </c>
      <c r="N39" s="55">
        <f t="shared" si="8"/>
        <v>28</v>
      </c>
      <c r="O39" s="55">
        <f t="shared" si="8"/>
        <v>28</v>
      </c>
      <c r="P39" s="56">
        <f t="shared" si="8"/>
        <v>16</v>
      </c>
    </row>
    <row r="40" spans="1:16" x14ac:dyDescent="0.15">
      <c r="A40" s="104" t="s">
        <v>47</v>
      </c>
      <c r="B40" s="58" t="s">
        <v>52</v>
      </c>
      <c r="C40" s="39">
        <f t="shared" si="7"/>
        <v>162074000</v>
      </c>
      <c r="D40" s="107">
        <v>10626000</v>
      </c>
      <c r="E40" s="107">
        <v>9504000</v>
      </c>
      <c r="F40" s="107">
        <v>13970000.000000002</v>
      </c>
      <c r="G40" s="107">
        <v>11176000</v>
      </c>
      <c r="H40" s="107">
        <v>12848000.000000002</v>
      </c>
      <c r="I40" s="107">
        <v>16214000.000000002</v>
      </c>
      <c r="J40" s="107">
        <v>0</v>
      </c>
      <c r="K40" s="107">
        <v>23936000</v>
      </c>
      <c r="L40" s="108">
        <v>15950000</v>
      </c>
      <c r="M40" s="108">
        <v>15950000</v>
      </c>
      <c r="N40" s="108">
        <v>15950000</v>
      </c>
      <c r="O40" s="108">
        <v>15950000</v>
      </c>
      <c r="P40" s="109">
        <v>0</v>
      </c>
    </row>
    <row r="41" spans="1:16" x14ac:dyDescent="0.15">
      <c r="A41" s="105" t="s">
        <v>49</v>
      </c>
      <c r="B41" s="63" t="s">
        <v>52</v>
      </c>
      <c r="C41" s="46">
        <f t="shared" si="7"/>
        <v>171230400</v>
      </c>
      <c r="D41" s="110">
        <v>13107600.000000002</v>
      </c>
      <c r="E41" s="110">
        <v>11721600.000000002</v>
      </c>
      <c r="F41" s="110">
        <v>17245800</v>
      </c>
      <c r="G41" s="110">
        <v>13800600.000000002</v>
      </c>
      <c r="H41" s="110">
        <v>15859800.000000002</v>
      </c>
      <c r="I41" s="110">
        <v>19998000</v>
      </c>
      <c r="J41" s="110">
        <v>0</v>
      </c>
      <c r="K41" s="110">
        <v>21681000</v>
      </c>
      <c r="L41" s="111">
        <v>14454000</v>
      </c>
      <c r="M41" s="111">
        <v>14454000</v>
      </c>
      <c r="N41" s="111">
        <v>14454000</v>
      </c>
      <c r="O41" s="111">
        <v>14454000</v>
      </c>
      <c r="P41" s="112">
        <v>0</v>
      </c>
    </row>
    <row r="42" spans="1:16" x14ac:dyDescent="0.15">
      <c r="A42" s="105" t="s">
        <v>53</v>
      </c>
      <c r="B42" s="63" t="s">
        <v>52</v>
      </c>
      <c r="C42" s="46">
        <f t="shared" si="7"/>
        <v>21120000</v>
      </c>
      <c r="D42" s="113">
        <v>1760000</v>
      </c>
      <c r="E42" s="113">
        <v>1760000</v>
      </c>
      <c r="F42" s="113">
        <v>1760000</v>
      </c>
      <c r="G42" s="113">
        <v>1760000</v>
      </c>
      <c r="H42" s="113">
        <v>1760000</v>
      </c>
      <c r="I42" s="113">
        <v>2640000</v>
      </c>
      <c r="J42" s="113">
        <v>0</v>
      </c>
      <c r="K42" s="113">
        <v>2640000</v>
      </c>
      <c r="L42" s="114">
        <v>1760000</v>
      </c>
      <c r="M42" s="114">
        <v>1760000</v>
      </c>
      <c r="N42" s="114">
        <v>1760000</v>
      </c>
      <c r="O42" s="114">
        <v>1760000</v>
      </c>
      <c r="P42" s="115">
        <v>0</v>
      </c>
    </row>
    <row r="43" spans="1:16" x14ac:dyDescent="0.15">
      <c r="A43" s="105" t="s">
        <v>54</v>
      </c>
      <c r="B43" s="63" t="s">
        <v>52</v>
      </c>
      <c r="C43" s="46">
        <f t="shared" si="7"/>
        <v>17322091</v>
      </c>
      <c r="D43" s="113">
        <v>1186680</v>
      </c>
      <c r="E43" s="113">
        <v>1061280</v>
      </c>
      <c r="F43" s="113">
        <v>1560790</v>
      </c>
      <c r="G43" s="113">
        <v>1248830</v>
      </c>
      <c r="H43" s="113">
        <v>1435390.0000000002</v>
      </c>
      <c r="I43" s="113">
        <v>1810600</v>
      </c>
      <c r="J43" s="113">
        <v>0</v>
      </c>
      <c r="K43" s="113">
        <v>2451597</v>
      </c>
      <c r="L43" s="114">
        <v>1641731</v>
      </c>
      <c r="M43" s="114">
        <v>1641731</v>
      </c>
      <c r="N43" s="114">
        <v>1641731</v>
      </c>
      <c r="O43" s="114">
        <v>1641731</v>
      </c>
      <c r="P43" s="114">
        <v>0</v>
      </c>
    </row>
    <row r="44" spans="1:16" ht="14.25" thickBot="1" x14ac:dyDescent="0.2">
      <c r="A44" s="106" t="s">
        <v>50</v>
      </c>
      <c r="B44" s="68" t="s">
        <v>52</v>
      </c>
      <c r="C44" s="121">
        <f t="shared" si="7"/>
        <v>371746491</v>
      </c>
      <c r="D44" s="116">
        <f>SUM(D40:D43)</f>
        <v>26680280</v>
      </c>
      <c r="E44" s="116">
        <f t="shared" ref="E44:J44" si="9">SUM(E40:E43)</f>
        <v>24046880</v>
      </c>
      <c r="F44" s="116">
        <f t="shared" si="9"/>
        <v>34536590</v>
      </c>
      <c r="G44" s="116">
        <f t="shared" si="9"/>
        <v>27985430</v>
      </c>
      <c r="H44" s="116">
        <f t="shared" si="9"/>
        <v>31903190.000000004</v>
      </c>
      <c r="I44" s="116">
        <f t="shared" si="9"/>
        <v>40662600</v>
      </c>
      <c r="J44" s="116">
        <f t="shared" si="9"/>
        <v>0</v>
      </c>
      <c r="K44" s="116">
        <f>SUM(K40:K43)</f>
        <v>50708597</v>
      </c>
      <c r="L44" s="117">
        <f t="shared" ref="L44:P44" si="10">SUM(L40:L43)</f>
        <v>33805731</v>
      </c>
      <c r="M44" s="117">
        <f t="shared" si="10"/>
        <v>33805731</v>
      </c>
      <c r="N44" s="117">
        <f t="shared" si="10"/>
        <v>33805731</v>
      </c>
      <c r="O44" s="117">
        <f t="shared" si="10"/>
        <v>33805731</v>
      </c>
      <c r="P44" s="118">
        <f t="shared" si="10"/>
        <v>0</v>
      </c>
    </row>
    <row r="45" spans="1:16" x14ac:dyDescent="0.15">
      <c r="A45" s="104" t="s">
        <v>55</v>
      </c>
      <c r="B45" s="58" t="s">
        <v>52</v>
      </c>
      <c r="C45" s="39">
        <f t="shared" si="7"/>
        <v>204399516.12903225</v>
      </c>
      <c r="D45" s="107">
        <v>17171000</v>
      </c>
      <c r="E45" s="107">
        <v>13662000</v>
      </c>
      <c r="F45" s="107">
        <v>27918000</v>
      </c>
      <c r="G45" s="107">
        <v>23133000</v>
      </c>
      <c r="H45" s="107">
        <v>19723000</v>
      </c>
      <c r="I45" s="107">
        <v>17138000</v>
      </c>
      <c r="J45" s="107">
        <v>12837000</v>
      </c>
      <c r="K45" s="107">
        <v>17006000</v>
      </c>
      <c r="L45" s="108">
        <f>L24*22000</f>
        <v>13122112.903225807</v>
      </c>
      <c r="M45" s="108">
        <f t="shared" ref="M45:P45" si="11">M24*22000</f>
        <v>12814645.161290323</v>
      </c>
      <c r="N45" s="108">
        <f t="shared" si="11"/>
        <v>12198112.903225807</v>
      </c>
      <c r="O45" s="108">
        <f t="shared" si="11"/>
        <v>12198112.903225807</v>
      </c>
      <c r="P45" s="109">
        <f t="shared" si="11"/>
        <v>5478532.2580645159</v>
      </c>
    </row>
    <row r="46" spans="1:16" x14ac:dyDescent="0.15">
      <c r="A46" s="105" t="s">
        <v>56</v>
      </c>
      <c r="B46" s="63" t="s">
        <v>52</v>
      </c>
      <c r="C46" s="46">
        <f t="shared" si="7"/>
        <v>121453200</v>
      </c>
      <c r="D46" s="110">
        <v>11266200</v>
      </c>
      <c r="E46" s="110">
        <v>9504000</v>
      </c>
      <c r="F46" s="110">
        <v>15384600</v>
      </c>
      <c r="G46" s="110">
        <v>9612900</v>
      </c>
      <c r="H46" s="110">
        <v>10088100</v>
      </c>
      <c r="I46" s="110">
        <v>9454500</v>
      </c>
      <c r="J46" s="110">
        <v>7751700</v>
      </c>
      <c r="K46" s="110">
        <v>9801000</v>
      </c>
      <c r="L46" s="111">
        <f>L25*19800</f>
        <v>8652600</v>
      </c>
      <c r="M46" s="111">
        <f t="shared" ref="M46:P46" si="12">M25*19800</f>
        <v>8712000</v>
      </c>
      <c r="N46" s="111">
        <f t="shared" si="12"/>
        <v>8652600</v>
      </c>
      <c r="O46" s="111">
        <f t="shared" si="12"/>
        <v>8652600</v>
      </c>
      <c r="P46" s="112">
        <f t="shared" si="12"/>
        <v>3920400</v>
      </c>
    </row>
    <row r="47" spans="1:16" x14ac:dyDescent="0.15">
      <c r="A47" s="119" t="s">
        <v>57</v>
      </c>
      <c r="B47" s="120" t="s">
        <v>52</v>
      </c>
      <c r="C47" s="46">
        <f t="shared" si="7"/>
        <v>44000000</v>
      </c>
      <c r="D47" s="113">
        <v>3663000</v>
      </c>
      <c r="E47" s="113">
        <v>3663000</v>
      </c>
      <c r="F47" s="113">
        <v>3663000</v>
      </c>
      <c r="G47" s="113">
        <v>3663000</v>
      </c>
      <c r="H47" s="113">
        <v>3663000</v>
      </c>
      <c r="I47" s="113">
        <v>3663000</v>
      </c>
      <c r="J47" s="113">
        <v>3663000</v>
      </c>
      <c r="K47" s="113">
        <v>3663000</v>
      </c>
      <c r="L47" s="114">
        <v>3663000</v>
      </c>
      <c r="M47" s="114">
        <v>3663000</v>
      </c>
      <c r="N47" s="114">
        <v>3663000</v>
      </c>
      <c r="O47" s="114">
        <v>3707000</v>
      </c>
      <c r="P47" s="115">
        <v>0</v>
      </c>
    </row>
    <row r="48" spans="1:16" x14ac:dyDescent="0.15">
      <c r="A48" s="119" t="s">
        <v>58</v>
      </c>
      <c r="B48" s="120" t="s">
        <v>52</v>
      </c>
      <c r="C48" s="46">
        <f t="shared" si="7"/>
        <v>23045156</v>
      </c>
      <c r="D48" s="113">
        <v>1845156</v>
      </c>
      <c r="E48" s="113">
        <v>1666885</v>
      </c>
      <c r="F48" s="113">
        <v>2820273</v>
      </c>
      <c r="G48" s="113">
        <v>1896001</v>
      </c>
      <c r="H48" s="113">
        <v>1991375</v>
      </c>
      <c r="I48" s="113">
        <v>1722921</v>
      </c>
      <c r="J48" s="113">
        <v>1633302</v>
      </c>
      <c r="K48" s="113">
        <v>2016603</v>
      </c>
      <c r="L48" s="114">
        <v>1646514</v>
      </c>
      <c r="M48" s="114">
        <v>1733170</v>
      </c>
      <c r="N48" s="114">
        <v>1646514</v>
      </c>
      <c r="O48" s="114">
        <v>1646514</v>
      </c>
      <c r="P48" s="115">
        <v>779928</v>
      </c>
    </row>
    <row r="49" spans="1:16" ht="14.25" thickBot="1" x14ac:dyDescent="0.2">
      <c r="A49" s="106" t="s">
        <v>59</v>
      </c>
      <c r="B49" s="68" t="s">
        <v>52</v>
      </c>
      <c r="C49" s="121">
        <f t="shared" si="7"/>
        <v>392897872.12903225</v>
      </c>
      <c r="D49" s="122">
        <f>SUM(D45,D46:D48)</f>
        <v>33945356</v>
      </c>
      <c r="E49" s="122">
        <f t="shared" ref="E49:P49" si="13">SUM(E45,E46:E48)</f>
        <v>28495885</v>
      </c>
      <c r="F49" s="122">
        <f t="shared" si="13"/>
        <v>49785873</v>
      </c>
      <c r="G49" s="122">
        <f t="shared" si="13"/>
        <v>38304901</v>
      </c>
      <c r="H49" s="122">
        <f t="shared" si="13"/>
        <v>35465475</v>
      </c>
      <c r="I49" s="122">
        <f t="shared" si="13"/>
        <v>31978421</v>
      </c>
      <c r="J49" s="122">
        <f t="shared" si="13"/>
        <v>25885002</v>
      </c>
      <c r="K49" s="122">
        <f t="shared" si="13"/>
        <v>32486603</v>
      </c>
      <c r="L49" s="123">
        <f t="shared" si="13"/>
        <v>27084226.903225809</v>
      </c>
      <c r="M49" s="123">
        <f t="shared" si="13"/>
        <v>26922815.161290325</v>
      </c>
      <c r="N49" s="123">
        <f t="shared" si="13"/>
        <v>26160226.903225809</v>
      </c>
      <c r="O49" s="123">
        <f t="shared" si="13"/>
        <v>26204226.903225809</v>
      </c>
      <c r="P49" s="124">
        <f t="shared" si="13"/>
        <v>10178860.258064516</v>
      </c>
    </row>
    <row r="50" spans="1:16" x14ac:dyDescent="0.15">
      <c r="A50" s="104" t="s">
        <v>60</v>
      </c>
      <c r="B50" s="38" t="s">
        <v>52</v>
      </c>
      <c r="C50" s="125">
        <f>SUM(D50:P50)</f>
        <v>42325516.129032269</v>
      </c>
      <c r="D50" s="126">
        <f t="shared" ref="D50:P54" si="14">D45-D40</f>
        <v>6545000</v>
      </c>
      <c r="E50" s="126">
        <f t="shared" si="14"/>
        <v>4158000</v>
      </c>
      <c r="F50" s="126">
        <f t="shared" si="14"/>
        <v>13947999.999999998</v>
      </c>
      <c r="G50" s="126">
        <f t="shared" si="14"/>
        <v>11957000</v>
      </c>
      <c r="H50" s="126">
        <f t="shared" si="14"/>
        <v>6874999.9999999981</v>
      </c>
      <c r="I50" s="126">
        <f t="shared" si="14"/>
        <v>923999.99999999814</v>
      </c>
      <c r="J50" s="126">
        <f t="shared" si="14"/>
        <v>12837000</v>
      </c>
      <c r="K50" s="126">
        <f t="shared" si="14"/>
        <v>-6930000</v>
      </c>
      <c r="L50" s="127">
        <f t="shared" si="14"/>
        <v>-2827887.0967741925</v>
      </c>
      <c r="M50" s="127">
        <f t="shared" si="14"/>
        <v>-3135354.8387096766</v>
      </c>
      <c r="N50" s="127">
        <f t="shared" si="14"/>
        <v>-3751887.0967741925</v>
      </c>
      <c r="O50" s="127">
        <f t="shared" si="14"/>
        <v>-3751887.0967741925</v>
      </c>
      <c r="P50" s="128">
        <f t="shared" si="14"/>
        <v>5478532.2580645159</v>
      </c>
    </row>
    <row r="51" spans="1:16" x14ac:dyDescent="0.15">
      <c r="A51" s="105" t="s">
        <v>61</v>
      </c>
      <c r="B51" s="82" t="s">
        <v>52</v>
      </c>
      <c r="C51" s="121">
        <f>SUM(D51:P51)</f>
        <v>-49777200.000000007</v>
      </c>
      <c r="D51" s="129">
        <f t="shared" si="14"/>
        <v>-1841400.0000000019</v>
      </c>
      <c r="E51" s="129">
        <f t="shared" si="14"/>
        <v>-2217600.0000000019</v>
      </c>
      <c r="F51" s="129">
        <f t="shared" si="14"/>
        <v>-1861200</v>
      </c>
      <c r="G51" s="129">
        <f t="shared" si="14"/>
        <v>-4187700.0000000019</v>
      </c>
      <c r="H51" s="129">
        <f t="shared" si="14"/>
        <v>-5771700.0000000019</v>
      </c>
      <c r="I51" s="129">
        <f t="shared" si="14"/>
        <v>-10543500</v>
      </c>
      <c r="J51" s="129">
        <f t="shared" si="14"/>
        <v>7751700</v>
      </c>
      <c r="K51" s="129">
        <f t="shared" si="14"/>
        <v>-11880000</v>
      </c>
      <c r="L51" s="130">
        <f t="shared" si="14"/>
        <v>-5801400</v>
      </c>
      <c r="M51" s="130">
        <f t="shared" si="14"/>
        <v>-5742000</v>
      </c>
      <c r="N51" s="130">
        <f t="shared" si="14"/>
        <v>-5801400</v>
      </c>
      <c r="O51" s="130">
        <f t="shared" si="14"/>
        <v>-5801400</v>
      </c>
      <c r="P51" s="131">
        <f t="shared" si="14"/>
        <v>3920400</v>
      </c>
    </row>
    <row r="52" spans="1:16" x14ac:dyDescent="0.15">
      <c r="A52" s="119" t="s">
        <v>62</v>
      </c>
      <c r="B52" s="132" t="s">
        <v>52</v>
      </c>
      <c r="C52" s="121">
        <f t="shared" si="7"/>
        <v>22880000</v>
      </c>
      <c r="D52" s="129">
        <f t="shared" si="14"/>
        <v>1903000</v>
      </c>
      <c r="E52" s="129">
        <f t="shared" si="14"/>
        <v>1903000</v>
      </c>
      <c r="F52" s="129">
        <f t="shared" si="14"/>
        <v>1903000</v>
      </c>
      <c r="G52" s="129">
        <f t="shared" si="14"/>
        <v>1903000</v>
      </c>
      <c r="H52" s="129">
        <f t="shared" si="14"/>
        <v>1903000</v>
      </c>
      <c r="I52" s="129">
        <f t="shared" si="14"/>
        <v>1023000</v>
      </c>
      <c r="J52" s="129">
        <f t="shared" si="14"/>
        <v>3663000</v>
      </c>
      <c r="K52" s="129">
        <f t="shared" si="14"/>
        <v>1023000</v>
      </c>
      <c r="L52" s="130">
        <f t="shared" si="14"/>
        <v>1903000</v>
      </c>
      <c r="M52" s="130">
        <f t="shared" si="14"/>
        <v>1903000</v>
      </c>
      <c r="N52" s="130">
        <f t="shared" si="14"/>
        <v>1903000</v>
      </c>
      <c r="O52" s="130">
        <f t="shared" si="14"/>
        <v>1947000</v>
      </c>
      <c r="P52" s="131">
        <f t="shared" si="14"/>
        <v>0</v>
      </c>
    </row>
    <row r="53" spans="1:16" x14ac:dyDescent="0.15">
      <c r="A53" s="119" t="s">
        <v>63</v>
      </c>
      <c r="B53" s="132" t="s">
        <v>52</v>
      </c>
      <c r="C53" s="121">
        <f t="shared" si="7"/>
        <v>5723065</v>
      </c>
      <c r="D53" s="129">
        <f t="shared" si="14"/>
        <v>658476</v>
      </c>
      <c r="E53" s="129">
        <f t="shared" si="14"/>
        <v>605605</v>
      </c>
      <c r="F53" s="129">
        <f t="shared" si="14"/>
        <v>1259483</v>
      </c>
      <c r="G53" s="129">
        <f t="shared" si="14"/>
        <v>647171</v>
      </c>
      <c r="H53" s="129">
        <f t="shared" si="14"/>
        <v>555984.99999999977</v>
      </c>
      <c r="I53" s="129">
        <f t="shared" si="14"/>
        <v>-87679</v>
      </c>
      <c r="J53" s="129">
        <f t="shared" si="14"/>
        <v>1633302</v>
      </c>
      <c r="K53" s="129">
        <f t="shared" si="14"/>
        <v>-434994</v>
      </c>
      <c r="L53" s="130">
        <f t="shared" si="14"/>
        <v>4783</v>
      </c>
      <c r="M53" s="130">
        <f t="shared" si="14"/>
        <v>91439</v>
      </c>
      <c r="N53" s="130">
        <f t="shared" si="14"/>
        <v>4783</v>
      </c>
      <c r="O53" s="130">
        <f t="shared" si="14"/>
        <v>4783</v>
      </c>
      <c r="P53" s="131">
        <f t="shared" si="14"/>
        <v>779928</v>
      </c>
    </row>
    <row r="54" spans="1:16" ht="14.25" thickBot="1" x14ac:dyDescent="0.2">
      <c r="A54" s="106" t="s">
        <v>64</v>
      </c>
      <c r="B54" s="52" t="s">
        <v>52</v>
      </c>
      <c r="C54" s="133">
        <f t="shared" si="7"/>
        <v>21151381.129032269</v>
      </c>
      <c r="D54" s="134">
        <f t="shared" si="14"/>
        <v>7265076</v>
      </c>
      <c r="E54" s="134">
        <f t="shared" si="14"/>
        <v>4449005</v>
      </c>
      <c r="F54" s="134">
        <f t="shared" si="14"/>
        <v>15249283</v>
      </c>
      <c r="G54" s="134">
        <f t="shared" si="14"/>
        <v>10319471</v>
      </c>
      <c r="H54" s="134">
        <f t="shared" si="14"/>
        <v>3562284.9999999963</v>
      </c>
      <c r="I54" s="134">
        <f t="shared" si="14"/>
        <v>-8684179</v>
      </c>
      <c r="J54" s="134">
        <f t="shared" si="14"/>
        <v>25885002</v>
      </c>
      <c r="K54" s="134">
        <f t="shared" si="14"/>
        <v>-18221994</v>
      </c>
      <c r="L54" s="135">
        <f t="shared" si="14"/>
        <v>-6721504.0967741907</v>
      </c>
      <c r="M54" s="135">
        <f t="shared" si="14"/>
        <v>-6882915.8387096748</v>
      </c>
      <c r="N54" s="135">
        <f t="shared" si="14"/>
        <v>-7645504.0967741907</v>
      </c>
      <c r="O54" s="135">
        <f t="shared" si="14"/>
        <v>-7601504.0967741907</v>
      </c>
      <c r="P54" s="136">
        <f t="shared" si="14"/>
        <v>10178860.258064516</v>
      </c>
    </row>
  </sheetData>
  <mergeCells count="1">
    <mergeCell ref="A7:A11"/>
  </mergeCells>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zoomScale="89" zoomScaleNormal="89" workbookViewId="0">
      <selection activeCell="D22" sqref="D22"/>
    </sheetView>
  </sheetViews>
  <sheetFormatPr defaultColWidth="10" defaultRowHeight="16.5" x14ac:dyDescent="0.15"/>
  <cols>
    <col min="1" max="1" width="12.5" style="139" bestFit="1" customWidth="1"/>
    <col min="2" max="2" width="38" style="139" customWidth="1"/>
    <col min="3" max="5" width="10" style="139"/>
    <col min="6" max="6" width="9.875" style="139" bestFit="1" customWidth="1"/>
    <col min="7" max="16" width="10" style="139"/>
    <col min="17" max="17" width="10" style="142"/>
    <col min="18" max="18" width="18" style="142" bestFit="1" customWidth="1"/>
    <col min="19" max="20" width="12.25" style="139" customWidth="1"/>
    <col min="21" max="21" width="13.875" style="139" bestFit="1" customWidth="1"/>
    <col min="22" max="16384" width="10" style="139"/>
  </cols>
  <sheetData>
    <row r="1" spans="1:18" x14ac:dyDescent="0.15">
      <c r="C1" s="139">
        <v>19</v>
      </c>
      <c r="D1" s="139">
        <v>17</v>
      </c>
      <c r="E1" s="139">
        <v>25</v>
      </c>
      <c r="F1" s="139">
        <v>20</v>
      </c>
      <c r="G1" s="139">
        <v>23</v>
      </c>
      <c r="H1" s="139">
        <v>20</v>
      </c>
      <c r="I1" s="139">
        <v>18</v>
      </c>
      <c r="J1" s="140">
        <v>24</v>
      </c>
      <c r="K1" s="141">
        <v>19</v>
      </c>
      <c r="L1" s="141">
        <v>20</v>
      </c>
      <c r="M1" s="141">
        <v>19</v>
      </c>
      <c r="N1" s="141">
        <v>19</v>
      </c>
      <c r="O1" s="141">
        <v>9</v>
      </c>
    </row>
    <row r="2" spans="1:18" x14ac:dyDescent="0.15">
      <c r="B2" s="139" t="s">
        <v>30</v>
      </c>
      <c r="C2" s="143" t="s">
        <v>84</v>
      </c>
      <c r="D2" s="143" t="s">
        <v>85</v>
      </c>
      <c r="E2" s="143" t="s">
        <v>86</v>
      </c>
      <c r="F2" s="143" t="s">
        <v>87</v>
      </c>
      <c r="G2" s="143" t="s">
        <v>88</v>
      </c>
      <c r="H2" s="143" t="s">
        <v>89</v>
      </c>
      <c r="I2" s="143" t="s">
        <v>90</v>
      </c>
      <c r="J2" s="143" t="s">
        <v>38</v>
      </c>
      <c r="K2" s="143" t="s">
        <v>39</v>
      </c>
      <c r="L2" s="143" t="s">
        <v>40</v>
      </c>
      <c r="M2" s="143" t="s">
        <v>41</v>
      </c>
      <c r="N2" s="143" t="s">
        <v>42</v>
      </c>
      <c r="O2" s="143" t="s">
        <v>43</v>
      </c>
      <c r="R2" s="144"/>
    </row>
    <row r="3" spans="1:18" x14ac:dyDescent="0.25">
      <c r="B3" s="145" t="s">
        <v>91</v>
      </c>
      <c r="C3" s="146" t="s">
        <v>92</v>
      </c>
      <c r="D3" s="146" t="s">
        <v>93</v>
      </c>
      <c r="E3" s="146" t="s">
        <v>94</v>
      </c>
      <c r="F3" s="146" t="s">
        <v>95</v>
      </c>
      <c r="G3" s="146" t="s">
        <v>96</v>
      </c>
      <c r="H3" s="146" t="s">
        <v>97</v>
      </c>
      <c r="I3" s="146" t="s">
        <v>23</v>
      </c>
      <c r="J3" s="146" t="s">
        <v>24</v>
      </c>
      <c r="K3" s="147" t="s">
        <v>25</v>
      </c>
      <c r="L3" s="147" t="s">
        <v>98</v>
      </c>
      <c r="M3" s="147" t="s">
        <v>99</v>
      </c>
      <c r="N3" s="147" t="s">
        <v>100</v>
      </c>
      <c r="O3" s="147" t="s">
        <v>100</v>
      </c>
    </row>
    <row r="4" spans="1:18" x14ac:dyDescent="0.25">
      <c r="A4" s="139" t="s">
        <v>101</v>
      </c>
      <c r="B4" s="148" t="s">
        <v>102</v>
      </c>
      <c r="C4" s="149">
        <v>483</v>
      </c>
      <c r="D4" s="149">
        <v>432</v>
      </c>
      <c r="E4" s="149">
        <v>635</v>
      </c>
      <c r="F4" s="149">
        <v>508</v>
      </c>
      <c r="G4" s="149">
        <v>584</v>
      </c>
      <c r="H4" s="149">
        <v>609</v>
      </c>
      <c r="I4" s="149">
        <v>609</v>
      </c>
      <c r="J4" s="149">
        <v>609</v>
      </c>
      <c r="K4" s="150">
        <v>645</v>
      </c>
      <c r="L4" s="150">
        <v>645</v>
      </c>
      <c r="M4" s="150">
        <v>645</v>
      </c>
      <c r="N4" s="150">
        <v>645</v>
      </c>
      <c r="O4" s="150">
        <v>320</v>
      </c>
      <c r="P4" s="151">
        <f>SUM(C4:O4)</f>
        <v>7369</v>
      </c>
    </row>
    <row r="5" spans="1:18" x14ac:dyDescent="0.15">
      <c r="B5" s="152" t="s">
        <v>103</v>
      </c>
      <c r="C5" s="153">
        <v>780.5</v>
      </c>
      <c r="D5" s="153">
        <v>629</v>
      </c>
      <c r="E5" s="153">
        <v>1286</v>
      </c>
      <c r="F5" s="153">
        <v>1069</v>
      </c>
      <c r="G5" s="153">
        <v>896.5</v>
      </c>
      <c r="H5" s="153">
        <v>779</v>
      </c>
      <c r="I5" s="153">
        <v>583.5</v>
      </c>
      <c r="J5" s="153">
        <v>838</v>
      </c>
      <c r="K5" s="154">
        <f>K14+K30</f>
        <v>596.45967741935488</v>
      </c>
      <c r="L5" s="154">
        <f t="shared" ref="L5:O5" si="0">L14+L30</f>
        <v>582.48387096774195</v>
      </c>
      <c r="M5" s="154">
        <f t="shared" si="0"/>
        <v>554.45967741935488</v>
      </c>
      <c r="N5" s="154">
        <f t="shared" si="0"/>
        <v>554.45967741935488</v>
      </c>
      <c r="O5" s="154">
        <f t="shared" si="0"/>
        <v>249.0241935483871</v>
      </c>
      <c r="P5" s="153">
        <f>SUM(C5:N5)</f>
        <v>9149.362903225805</v>
      </c>
    </row>
    <row r="6" spans="1:18" x14ac:dyDescent="0.15">
      <c r="B6" s="152" t="s">
        <v>104</v>
      </c>
      <c r="C6" s="153">
        <f t="shared" ref="C6:O6" si="1">C5-C4</f>
        <v>297.5</v>
      </c>
      <c r="D6" s="153">
        <f t="shared" si="1"/>
        <v>197</v>
      </c>
      <c r="E6" s="153">
        <f t="shared" si="1"/>
        <v>651</v>
      </c>
      <c r="F6" s="153">
        <f t="shared" si="1"/>
        <v>561</v>
      </c>
      <c r="G6" s="153">
        <f t="shared" si="1"/>
        <v>312.5</v>
      </c>
      <c r="H6" s="153">
        <f t="shared" si="1"/>
        <v>170</v>
      </c>
      <c r="I6" s="153">
        <f t="shared" si="1"/>
        <v>-25.5</v>
      </c>
      <c r="J6" s="153">
        <f t="shared" si="1"/>
        <v>229</v>
      </c>
      <c r="K6" s="154">
        <f t="shared" si="1"/>
        <v>-48.540322580645125</v>
      </c>
      <c r="L6" s="154">
        <f t="shared" si="1"/>
        <v>-62.51612903225805</v>
      </c>
      <c r="M6" s="154">
        <f t="shared" si="1"/>
        <v>-90.540322580645125</v>
      </c>
      <c r="N6" s="154">
        <f t="shared" si="1"/>
        <v>-90.540322580645125</v>
      </c>
      <c r="O6" s="154">
        <f t="shared" si="1"/>
        <v>-70.975806451612897</v>
      </c>
      <c r="P6" s="153">
        <f>SUM(C6:N6)</f>
        <v>2100.3629032258068</v>
      </c>
    </row>
    <row r="7" spans="1:18" x14ac:dyDescent="0.15">
      <c r="C7" s="151"/>
      <c r="D7" s="151"/>
      <c r="E7" s="151"/>
      <c r="F7" s="151"/>
      <c r="G7" s="151"/>
      <c r="H7" s="151"/>
      <c r="I7" s="151"/>
      <c r="J7" s="151"/>
      <c r="K7" s="155"/>
      <c r="L7" s="155"/>
      <c r="M7" s="155"/>
      <c r="N7" s="155"/>
      <c r="O7" s="155"/>
      <c r="P7" s="151"/>
    </row>
    <row r="8" spans="1:18" x14ac:dyDescent="0.15">
      <c r="B8" s="139" t="s">
        <v>105</v>
      </c>
      <c r="C8" s="151"/>
      <c r="D8" s="151"/>
      <c r="E8" s="151"/>
      <c r="F8" s="151"/>
      <c r="G8" s="151"/>
      <c r="H8" s="151"/>
      <c r="I8" s="151"/>
      <c r="J8" s="151"/>
      <c r="K8" s="155"/>
      <c r="L8" s="155"/>
      <c r="M8" s="155"/>
      <c r="N8" s="155"/>
      <c r="O8" s="155"/>
      <c r="P8" s="151"/>
    </row>
    <row r="9" spans="1:18" x14ac:dyDescent="0.15">
      <c r="B9" s="156" t="s">
        <v>106</v>
      </c>
      <c r="C9" s="151">
        <f t="shared" ref="C9:O9" si="2">C14</f>
        <v>244</v>
      </c>
      <c r="D9" s="151">
        <f t="shared" si="2"/>
        <v>181</v>
      </c>
      <c r="E9" s="151">
        <f t="shared" si="2"/>
        <v>549.5</v>
      </c>
      <c r="F9" s="151">
        <f t="shared" si="2"/>
        <v>507.5</v>
      </c>
      <c r="G9" s="151">
        <f t="shared" si="2"/>
        <v>276.5</v>
      </c>
      <c r="H9" s="151">
        <f t="shared" si="2"/>
        <v>158</v>
      </c>
      <c r="I9" s="151">
        <f t="shared" si="2"/>
        <v>73</v>
      </c>
      <c r="J9" s="151">
        <f t="shared" si="2"/>
        <v>252.5</v>
      </c>
      <c r="K9" s="155">
        <f t="shared" si="2"/>
        <v>70</v>
      </c>
      <c r="L9" s="155">
        <f t="shared" si="2"/>
        <v>28</v>
      </c>
      <c r="M9" s="155">
        <f t="shared" si="2"/>
        <v>28</v>
      </c>
      <c r="N9" s="155">
        <f t="shared" si="2"/>
        <v>28</v>
      </c>
      <c r="O9" s="155">
        <f t="shared" si="2"/>
        <v>0</v>
      </c>
      <c r="P9" s="151">
        <f>SUM(C9:N9)</f>
        <v>2396</v>
      </c>
    </row>
    <row r="10" spans="1:18" x14ac:dyDescent="0.15">
      <c r="B10" s="139" t="s">
        <v>107</v>
      </c>
      <c r="C10" s="151">
        <f t="shared" ref="C10:P10" si="3">C6-C9</f>
        <v>53.5</v>
      </c>
      <c r="D10" s="151">
        <f t="shared" si="3"/>
        <v>16</v>
      </c>
      <c r="E10" s="151">
        <f t="shared" si="3"/>
        <v>101.5</v>
      </c>
      <c r="F10" s="151">
        <f t="shared" si="3"/>
        <v>53.5</v>
      </c>
      <c r="G10" s="151">
        <f t="shared" si="3"/>
        <v>36</v>
      </c>
      <c r="H10" s="151">
        <f t="shared" si="3"/>
        <v>12</v>
      </c>
      <c r="I10" s="151">
        <f t="shared" si="3"/>
        <v>-98.5</v>
      </c>
      <c r="J10" s="151">
        <f t="shared" si="3"/>
        <v>-23.5</v>
      </c>
      <c r="K10" s="155">
        <f t="shared" si="3"/>
        <v>-118.54032258064512</v>
      </c>
      <c r="L10" s="155">
        <f t="shared" si="3"/>
        <v>-90.51612903225805</v>
      </c>
      <c r="M10" s="155">
        <f t="shared" si="3"/>
        <v>-118.54032258064512</v>
      </c>
      <c r="N10" s="155">
        <f t="shared" si="3"/>
        <v>-118.54032258064512</v>
      </c>
      <c r="O10" s="155">
        <f t="shared" si="3"/>
        <v>-70.975806451612897</v>
      </c>
      <c r="P10" s="151">
        <f t="shared" si="3"/>
        <v>-295.6370967741932</v>
      </c>
    </row>
    <row r="11" spans="1:18" x14ac:dyDescent="0.15">
      <c r="C11" s="151"/>
      <c r="D11" s="151"/>
      <c r="E11" s="151"/>
      <c r="F11" s="151"/>
      <c r="G11" s="151"/>
      <c r="H11" s="151"/>
      <c r="I11" s="151"/>
      <c r="J11" s="151"/>
      <c r="K11" s="151"/>
      <c r="L11" s="151"/>
      <c r="M11" s="151"/>
      <c r="N11" s="151"/>
      <c r="O11" s="151"/>
      <c r="P11" s="151"/>
    </row>
    <row r="12" spans="1:18" x14ac:dyDescent="0.15">
      <c r="C12" s="151"/>
      <c r="D12" s="151"/>
      <c r="E12" s="151"/>
      <c r="F12" s="151"/>
      <c r="G12" s="151"/>
      <c r="H12" s="151"/>
      <c r="I12" s="151"/>
      <c r="J12" s="151"/>
      <c r="K12" s="151"/>
      <c r="L12" s="151"/>
      <c r="M12" s="151"/>
      <c r="N12" s="151"/>
      <c r="O12" s="151"/>
      <c r="P12" s="151"/>
    </row>
    <row r="13" spans="1:18" x14ac:dyDescent="0.15">
      <c r="B13" s="139" t="s">
        <v>108</v>
      </c>
      <c r="C13" s="151"/>
      <c r="D13" s="151"/>
      <c r="E13" s="151"/>
      <c r="F13" s="151"/>
      <c r="G13" s="151"/>
      <c r="H13" s="151"/>
      <c r="I13" s="151"/>
      <c r="J13" s="151"/>
      <c r="K13" s="151"/>
      <c r="L13" s="151"/>
      <c r="M13" s="151"/>
      <c r="N13" s="151"/>
      <c r="O13" s="151"/>
      <c r="P13" s="151"/>
    </row>
    <row r="14" spans="1:18" x14ac:dyDescent="0.15">
      <c r="B14" s="157" t="s">
        <v>106</v>
      </c>
      <c r="C14" s="158">
        <f t="shared" ref="C14:J14" si="4">SUM(C15:C29)</f>
        <v>244</v>
      </c>
      <c r="D14" s="158">
        <f t="shared" si="4"/>
        <v>181</v>
      </c>
      <c r="E14" s="158">
        <f t="shared" si="4"/>
        <v>549.5</v>
      </c>
      <c r="F14" s="158">
        <f t="shared" si="4"/>
        <v>507.5</v>
      </c>
      <c r="G14" s="158">
        <f t="shared" si="4"/>
        <v>276.5</v>
      </c>
      <c r="H14" s="158">
        <f t="shared" si="4"/>
        <v>158</v>
      </c>
      <c r="I14" s="158">
        <f t="shared" si="4"/>
        <v>73</v>
      </c>
      <c r="J14" s="158">
        <f t="shared" si="4"/>
        <v>252.5</v>
      </c>
      <c r="K14" s="159">
        <f>SUM(K15:K27)</f>
        <v>70</v>
      </c>
      <c r="L14" s="159">
        <f>SUM(L15:L27)</f>
        <v>28</v>
      </c>
      <c r="M14" s="159">
        <f>SUM(M15:M27)</f>
        <v>28</v>
      </c>
      <c r="N14" s="159">
        <f>SUM(N15:N27)</f>
        <v>28</v>
      </c>
      <c r="O14" s="159">
        <f>SUM(O15:O27)</f>
        <v>0</v>
      </c>
      <c r="P14" s="151">
        <f t="shared" ref="P14:P27" si="5">SUM(C14:N14)</f>
        <v>2396</v>
      </c>
    </row>
    <row r="15" spans="1:18" x14ac:dyDescent="0.15">
      <c r="B15" s="160" t="s">
        <v>109</v>
      </c>
      <c r="C15" s="151">
        <v>31</v>
      </c>
      <c r="D15" s="151">
        <v>37</v>
      </c>
      <c r="E15" s="151">
        <v>350.5</v>
      </c>
      <c r="F15" s="151">
        <v>233</v>
      </c>
      <c r="G15" s="151">
        <v>130</v>
      </c>
      <c r="H15" s="151">
        <v>8.5</v>
      </c>
      <c r="I15" s="151">
        <v>12</v>
      </c>
      <c r="J15" s="151">
        <v>55</v>
      </c>
      <c r="K15" s="161">
        <v>35</v>
      </c>
      <c r="L15" s="161">
        <v>15</v>
      </c>
      <c r="M15" s="161">
        <v>15</v>
      </c>
      <c r="N15" s="161">
        <v>20</v>
      </c>
      <c r="O15" s="161">
        <v>0</v>
      </c>
      <c r="P15" s="151">
        <f t="shared" si="5"/>
        <v>942</v>
      </c>
    </row>
    <row r="16" spans="1:18" x14ac:dyDescent="0.15">
      <c r="B16" s="156" t="s">
        <v>110</v>
      </c>
      <c r="C16" s="151">
        <v>10</v>
      </c>
      <c r="D16" s="151"/>
      <c r="E16" s="151"/>
      <c r="F16" s="151"/>
      <c r="G16" s="151"/>
      <c r="H16" s="151"/>
      <c r="I16" s="151"/>
      <c r="J16" s="151"/>
      <c r="K16" s="151"/>
      <c r="L16" s="151"/>
      <c r="M16" s="151"/>
      <c r="N16" s="151"/>
      <c r="O16" s="151"/>
      <c r="P16" s="151">
        <f t="shared" si="5"/>
        <v>10</v>
      </c>
    </row>
    <row r="17" spans="2:16" x14ac:dyDescent="0.15">
      <c r="B17" s="162" t="s">
        <v>111</v>
      </c>
      <c r="C17" s="151">
        <v>1.5</v>
      </c>
      <c r="D17" s="151">
        <v>11</v>
      </c>
      <c r="E17" s="151">
        <v>20.5</v>
      </c>
      <c r="F17" s="151">
        <v>11.5</v>
      </c>
      <c r="G17" s="151">
        <v>5</v>
      </c>
      <c r="H17" s="151">
        <v>10.5</v>
      </c>
      <c r="I17" s="151">
        <v>12.5</v>
      </c>
      <c r="J17" s="151">
        <v>76.5</v>
      </c>
      <c r="K17" s="161">
        <v>20</v>
      </c>
      <c r="L17" s="161">
        <v>10</v>
      </c>
      <c r="M17" s="161">
        <v>10</v>
      </c>
      <c r="N17" s="161">
        <v>5</v>
      </c>
      <c r="O17" s="161">
        <v>0</v>
      </c>
      <c r="P17" s="151">
        <f t="shared" si="5"/>
        <v>194</v>
      </c>
    </row>
    <row r="18" spans="2:16" x14ac:dyDescent="0.15">
      <c r="B18" s="162" t="s">
        <v>112</v>
      </c>
      <c r="C18" s="151">
        <v>50.5</v>
      </c>
      <c r="D18" s="151">
        <v>48</v>
      </c>
      <c r="E18" s="151">
        <v>10</v>
      </c>
      <c r="F18" s="151">
        <v>12.5</v>
      </c>
      <c r="G18" s="151">
        <v>8</v>
      </c>
      <c r="H18" s="151">
        <v>26</v>
      </c>
      <c r="I18" s="151">
        <v>18.5</v>
      </c>
      <c r="J18" s="151">
        <v>15</v>
      </c>
      <c r="K18" s="161">
        <v>10</v>
      </c>
      <c r="L18" s="161">
        <v>0</v>
      </c>
      <c r="M18" s="161">
        <v>0</v>
      </c>
      <c r="N18" s="161">
        <v>0</v>
      </c>
      <c r="O18" s="161">
        <v>0</v>
      </c>
      <c r="P18" s="151">
        <f t="shared" si="5"/>
        <v>198.5</v>
      </c>
    </row>
    <row r="19" spans="2:16" x14ac:dyDescent="0.15">
      <c r="B19" s="156" t="s">
        <v>113</v>
      </c>
      <c r="C19" s="151">
        <v>55</v>
      </c>
      <c r="D19" s="151"/>
      <c r="E19" s="151"/>
      <c r="F19" s="151"/>
      <c r="G19" s="151"/>
      <c r="H19" s="151"/>
      <c r="I19" s="151"/>
      <c r="J19" s="151"/>
      <c r="K19" s="151"/>
      <c r="L19" s="151"/>
      <c r="M19" s="151"/>
      <c r="N19" s="151"/>
      <c r="O19" s="151"/>
      <c r="P19" s="151">
        <f t="shared" si="5"/>
        <v>55</v>
      </c>
    </row>
    <row r="20" spans="2:16" x14ac:dyDescent="0.15">
      <c r="B20" s="156" t="s">
        <v>114</v>
      </c>
      <c r="C20" s="151"/>
      <c r="D20" s="151"/>
      <c r="E20" s="151"/>
      <c r="F20" s="151"/>
      <c r="G20" s="151"/>
      <c r="H20" s="151"/>
      <c r="I20" s="151"/>
      <c r="J20" s="151"/>
      <c r="K20" s="151"/>
      <c r="L20" s="151"/>
      <c r="M20" s="151"/>
      <c r="N20" s="151"/>
      <c r="O20" s="151"/>
      <c r="P20" s="151">
        <f t="shared" si="5"/>
        <v>0</v>
      </c>
    </row>
    <row r="21" spans="2:16" x14ac:dyDescent="0.15">
      <c r="B21" s="162" t="s">
        <v>115</v>
      </c>
      <c r="C21" s="151">
        <v>96</v>
      </c>
      <c r="D21" s="151">
        <v>23</v>
      </c>
      <c r="E21" s="151">
        <v>16.5</v>
      </c>
      <c r="F21" s="151">
        <v>32.5</v>
      </c>
      <c r="G21" s="151">
        <v>16.5</v>
      </c>
      <c r="H21" s="151">
        <v>3.5</v>
      </c>
      <c r="I21" s="151">
        <v>0.5</v>
      </c>
      <c r="J21" s="151">
        <v>13</v>
      </c>
      <c r="K21" s="161">
        <v>5</v>
      </c>
      <c r="L21" s="161">
        <v>3</v>
      </c>
      <c r="M21" s="161">
        <v>3</v>
      </c>
      <c r="N21" s="161">
        <v>3</v>
      </c>
      <c r="O21" s="161">
        <v>0</v>
      </c>
      <c r="P21" s="151">
        <f t="shared" si="5"/>
        <v>215.5</v>
      </c>
    </row>
    <row r="22" spans="2:16" x14ac:dyDescent="0.15">
      <c r="B22" s="156" t="s">
        <v>116</v>
      </c>
      <c r="C22" s="151"/>
      <c r="D22" s="151">
        <v>8</v>
      </c>
      <c r="E22" s="151"/>
      <c r="F22" s="151"/>
      <c r="G22" s="151"/>
      <c r="H22" s="151"/>
      <c r="I22" s="151"/>
      <c r="J22" s="151"/>
      <c r="K22" s="151"/>
      <c r="L22" s="151"/>
      <c r="M22" s="151"/>
      <c r="N22" s="151"/>
      <c r="O22" s="151"/>
      <c r="P22" s="151">
        <f t="shared" si="5"/>
        <v>8</v>
      </c>
    </row>
    <row r="23" spans="2:16" x14ac:dyDescent="0.15">
      <c r="B23" s="162" t="s">
        <v>117</v>
      </c>
      <c r="C23" s="151"/>
      <c r="D23" s="151"/>
      <c r="E23" s="151"/>
      <c r="F23" s="151"/>
      <c r="G23" s="151"/>
      <c r="H23" s="151"/>
      <c r="I23" s="151"/>
      <c r="J23" s="151">
        <v>29</v>
      </c>
      <c r="K23" s="161">
        <v>0</v>
      </c>
      <c r="L23" s="161">
        <v>0</v>
      </c>
      <c r="M23" s="161">
        <v>0</v>
      </c>
      <c r="N23" s="161">
        <v>0</v>
      </c>
      <c r="O23" s="161">
        <v>0</v>
      </c>
      <c r="P23" s="151">
        <f t="shared" si="5"/>
        <v>29</v>
      </c>
    </row>
    <row r="24" spans="2:16" x14ac:dyDescent="0.15">
      <c r="B24" s="160" t="s">
        <v>118</v>
      </c>
      <c r="C24" s="151"/>
      <c r="D24" s="151">
        <v>54</v>
      </c>
      <c r="E24" s="151">
        <v>120</v>
      </c>
      <c r="F24" s="151">
        <v>153</v>
      </c>
      <c r="G24" s="151">
        <v>114</v>
      </c>
      <c r="H24" s="151">
        <v>57.5</v>
      </c>
      <c r="I24" s="151">
        <v>24</v>
      </c>
      <c r="J24" s="151">
        <v>18.5</v>
      </c>
      <c r="K24" s="161">
        <v>0</v>
      </c>
      <c r="L24" s="161">
        <v>0</v>
      </c>
      <c r="M24" s="161">
        <v>0</v>
      </c>
      <c r="N24" s="161">
        <v>0</v>
      </c>
      <c r="O24" s="161">
        <v>0</v>
      </c>
      <c r="P24" s="151">
        <f t="shared" si="5"/>
        <v>541</v>
      </c>
    </row>
    <row r="25" spans="2:16" x14ac:dyDescent="0.15">
      <c r="B25" s="156" t="s">
        <v>119</v>
      </c>
      <c r="C25" s="151"/>
      <c r="D25" s="151"/>
      <c r="E25" s="151">
        <v>32</v>
      </c>
      <c r="F25" s="151">
        <v>65</v>
      </c>
      <c r="G25" s="151"/>
      <c r="H25" s="151"/>
      <c r="I25" s="151"/>
      <c r="J25" s="151"/>
      <c r="K25" s="151"/>
      <c r="L25" s="151"/>
      <c r="M25" s="151"/>
      <c r="N25" s="151"/>
      <c r="O25" s="151"/>
      <c r="P25" s="151">
        <f t="shared" si="5"/>
        <v>97</v>
      </c>
    </row>
    <row r="26" spans="2:16" x14ac:dyDescent="0.15">
      <c r="B26" s="156" t="s">
        <v>120</v>
      </c>
      <c r="C26" s="151"/>
      <c r="D26" s="151"/>
      <c r="E26" s="151"/>
      <c r="F26" s="151"/>
      <c r="G26" s="151">
        <v>3</v>
      </c>
      <c r="H26" s="151">
        <v>30</v>
      </c>
      <c r="I26" s="151"/>
      <c r="J26" s="151">
        <v>1.5</v>
      </c>
      <c r="K26" s="161">
        <v>0</v>
      </c>
      <c r="L26" s="161">
        <v>0</v>
      </c>
      <c r="M26" s="161">
        <v>0</v>
      </c>
      <c r="N26" s="161">
        <v>0</v>
      </c>
      <c r="O26" s="161">
        <v>0</v>
      </c>
      <c r="P26" s="151">
        <f t="shared" si="5"/>
        <v>34.5</v>
      </c>
    </row>
    <row r="27" spans="2:16" x14ac:dyDescent="0.15">
      <c r="B27" s="156" t="s">
        <v>121</v>
      </c>
      <c r="C27" s="151"/>
      <c r="D27" s="151"/>
      <c r="E27" s="151"/>
      <c r="F27" s="151"/>
      <c r="G27" s="151"/>
      <c r="H27" s="151">
        <v>22</v>
      </c>
      <c r="I27" s="151">
        <v>5.5</v>
      </c>
      <c r="J27" s="151"/>
      <c r="K27" s="161">
        <v>0</v>
      </c>
      <c r="L27" s="161">
        <v>0</v>
      </c>
      <c r="M27" s="161">
        <v>0</v>
      </c>
      <c r="N27" s="161">
        <v>0</v>
      </c>
      <c r="O27" s="161">
        <v>0</v>
      </c>
      <c r="P27" s="151">
        <f t="shared" si="5"/>
        <v>27.5</v>
      </c>
    </row>
    <row r="28" spans="2:16" x14ac:dyDescent="0.15">
      <c r="B28" s="139" t="s">
        <v>122</v>
      </c>
      <c r="C28" s="151"/>
      <c r="D28" s="151"/>
      <c r="E28" s="151"/>
      <c r="F28" s="151"/>
      <c r="G28" s="151"/>
      <c r="H28" s="151"/>
      <c r="I28" s="151"/>
      <c r="J28" s="151">
        <v>44</v>
      </c>
      <c r="K28" s="151"/>
      <c r="L28" s="151"/>
      <c r="M28" s="151"/>
      <c r="N28" s="151"/>
      <c r="O28" s="151"/>
      <c r="P28" s="151"/>
    </row>
    <row r="29" spans="2:16" x14ac:dyDescent="0.15">
      <c r="C29" s="151"/>
      <c r="D29" s="151"/>
      <c r="E29" s="151"/>
      <c r="F29" s="151"/>
      <c r="G29" s="151"/>
      <c r="H29" s="151"/>
      <c r="I29" s="151"/>
      <c r="J29" s="151"/>
      <c r="K29" s="151"/>
      <c r="L29" s="151"/>
      <c r="M29" s="151"/>
      <c r="N29" s="151"/>
      <c r="O29" s="151"/>
      <c r="P29" s="151"/>
    </row>
    <row r="30" spans="2:16" x14ac:dyDescent="0.15">
      <c r="B30" s="163" t="s">
        <v>123</v>
      </c>
      <c r="C30" s="158">
        <f t="shared" ref="C30:O30" si="6">SUM(C31:C38)</f>
        <v>536.5</v>
      </c>
      <c r="D30" s="158">
        <f t="shared" si="6"/>
        <v>448</v>
      </c>
      <c r="E30" s="158">
        <f t="shared" si="6"/>
        <v>736</v>
      </c>
      <c r="F30" s="158">
        <f t="shared" si="6"/>
        <v>561.5</v>
      </c>
      <c r="G30" s="158">
        <f t="shared" si="6"/>
        <v>620</v>
      </c>
      <c r="H30" s="158">
        <f t="shared" si="6"/>
        <v>621</v>
      </c>
      <c r="I30" s="158">
        <f t="shared" si="6"/>
        <v>510.5</v>
      </c>
      <c r="J30" s="158">
        <f t="shared" si="6"/>
        <v>585.5</v>
      </c>
      <c r="K30" s="159">
        <f t="shared" si="6"/>
        <v>526.45967741935488</v>
      </c>
      <c r="L30" s="159">
        <f t="shared" si="6"/>
        <v>554.48387096774195</v>
      </c>
      <c r="M30" s="159">
        <f t="shared" si="6"/>
        <v>526.45967741935488</v>
      </c>
      <c r="N30" s="159">
        <f t="shared" si="6"/>
        <v>526.45967741935488</v>
      </c>
      <c r="O30" s="159">
        <f t="shared" si="6"/>
        <v>249.0241935483871</v>
      </c>
      <c r="P30" s="151">
        <f t="shared" ref="P30:P39" si="7">SUM(C30:N30)</f>
        <v>6752.8629032258068</v>
      </c>
    </row>
    <row r="31" spans="2:16" x14ac:dyDescent="0.15">
      <c r="B31" s="164" t="s">
        <v>124</v>
      </c>
      <c r="C31" s="151">
        <v>146</v>
      </c>
      <c r="D31" s="151">
        <v>121</v>
      </c>
      <c r="E31" s="151">
        <v>151</v>
      </c>
      <c r="F31" s="151">
        <v>127.5</v>
      </c>
      <c r="G31" s="151">
        <v>132</v>
      </c>
      <c r="H31" s="151">
        <v>110.5</v>
      </c>
      <c r="I31" s="151">
        <v>87.5</v>
      </c>
      <c r="J31" s="151">
        <v>113.5</v>
      </c>
      <c r="K31" s="155">
        <v>95.459677419354847</v>
      </c>
      <c r="L31" s="155">
        <v>100.48387096774194</v>
      </c>
      <c r="M31" s="155">
        <v>95.459677419354847</v>
      </c>
      <c r="N31" s="155">
        <v>95.459677419354847</v>
      </c>
      <c r="O31" s="155">
        <v>45</v>
      </c>
      <c r="P31" s="151">
        <f t="shared" si="7"/>
        <v>1375.8629032258066</v>
      </c>
    </row>
    <row r="32" spans="2:16" x14ac:dyDescent="0.15">
      <c r="B32" s="164" t="s">
        <v>125</v>
      </c>
      <c r="C32" s="151">
        <v>39.5</v>
      </c>
      <c r="D32" s="151">
        <v>23.5</v>
      </c>
      <c r="E32" s="151">
        <v>38</v>
      </c>
      <c r="F32" s="151">
        <v>18.5</v>
      </c>
      <c r="G32" s="151">
        <v>31</v>
      </c>
      <c r="H32" s="151">
        <v>30.5</v>
      </c>
      <c r="I32" s="151">
        <v>36</v>
      </c>
      <c r="J32" s="151">
        <v>37</v>
      </c>
      <c r="K32" s="155">
        <v>32</v>
      </c>
      <c r="L32" s="155">
        <v>33</v>
      </c>
      <c r="M32" s="155">
        <v>32</v>
      </c>
      <c r="N32" s="155">
        <v>32</v>
      </c>
      <c r="O32" s="155">
        <v>15.024193548387098</v>
      </c>
      <c r="P32" s="151">
        <f t="shared" si="7"/>
        <v>383</v>
      </c>
    </row>
    <row r="33" spans="2:16" x14ac:dyDescent="0.15">
      <c r="B33" s="164" t="s">
        <v>126</v>
      </c>
      <c r="C33" s="151">
        <v>16</v>
      </c>
      <c r="D33" s="151">
        <v>9</v>
      </c>
      <c r="E33" s="151">
        <v>20</v>
      </c>
      <c r="F33" s="151">
        <v>5</v>
      </c>
      <c r="G33" s="151">
        <v>13</v>
      </c>
      <c r="H33" s="151">
        <v>18</v>
      </c>
      <c r="I33" s="151">
        <v>11.5</v>
      </c>
      <c r="J33" s="151">
        <v>10</v>
      </c>
      <c r="K33" s="155">
        <v>12</v>
      </c>
      <c r="L33" s="155">
        <v>13</v>
      </c>
      <c r="M33" s="155">
        <v>12</v>
      </c>
      <c r="N33" s="155">
        <v>12</v>
      </c>
      <c r="O33" s="155">
        <v>6</v>
      </c>
      <c r="P33" s="151">
        <f t="shared" si="7"/>
        <v>151.5</v>
      </c>
    </row>
    <row r="34" spans="2:16" x14ac:dyDescent="0.15">
      <c r="B34" s="164" t="s">
        <v>127</v>
      </c>
      <c r="C34" s="151">
        <v>25.5</v>
      </c>
      <c r="D34" s="151">
        <v>9</v>
      </c>
      <c r="E34" s="151">
        <v>25</v>
      </c>
      <c r="F34" s="151">
        <v>31</v>
      </c>
      <c r="G34" s="151">
        <v>19</v>
      </c>
      <c r="H34" s="151">
        <v>14</v>
      </c>
      <c r="I34" s="151">
        <v>13</v>
      </c>
      <c r="J34" s="151">
        <v>24</v>
      </c>
      <c r="K34" s="155">
        <v>16</v>
      </c>
      <c r="L34" s="155">
        <v>17</v>
      </c>
      <c r="M34" s="155">
        <v>16</v>
      </c>
      <c r="N34" s="155">
        <v>16</v>
      </c>
      <c r="O34" s="155">
        <v>7</v>
      </c>
      <c r="P34" s="151">
        <f t="shared" si="7"/>
        <v>225.5</v>
      </c>
    </row>
    <row r="35" spans="2:16" x14ac:dyDescent="0.15">
      <c r="B35" s="164" t="s">
        <v>128</v>
      </c>
      <c r="C35" s="151">
        <v>269</v>
      </c>
      <c r="D35" s="151">
        <v>221.5</v>
      </c>
      <c r="E35" s="151">
        <v>359</v>
      </c>
      <c r="F35" s="151">
        <v>328</v>
      </c>
      <c r="G35" s="151">
        <v>365</v>
      </c>
      <c r="H35" s="151">
        <v>406</v>
      </c>
      <c r="I35" s="151">
        <v>305</v>
      </c>
      <c r="J35" s="151">
        <v>343.5</v>
      </c>
      <c r="K35" s="155">
        <v>323</v>
      </c>
      <c r="L35" s="155">
        <v>340</v>
      </c>
      <c r="M35" s="155">
        <v>323</v>
      </c>
      <c r="N35" s="155">
        <v>323</v>
      </c>
      <c r="O35" s="155">
        <v>153</v>
      </c>
      <c r="P35" s="151">
        <f t="shared" si="7"/>
        <v>3906</v>
      </c>
    </row>
    <row r="36" spans="2:16" x14ac:dyDescent="0.15">
      <c r="B36" s="164" t="s">
        <v>129</v>
      </c>
      <c r="C36" s="151">
        <v>40.5</v>
      </c>
      <c r="D36" s="151">
        <v>64</v>
      </c>
      <c r="E36" s="151">
        <v>143</v>
      </c>
      <c r="F36" s="151">
        <v>51.5</v>
      </c>
      <c r="G36" s="151">
        <v>60</v>
      </c>
      <c r="H36" s="151">
        <v>42</v>
      </c>
      <c r="I36" s="151">
        <v>57.5</v>
      </c>
      <c r="J36" s="151">
        <v>57.5</v>
      </c>
      <c r="K36" s="155">
        <v>48</v>
      </c>
      <c r="L36" s="155">
        <v>51</v>
      </c>
      <c r="M36" s="155">
        <v>48</v>
      </c>
      <c r="N36" s="155">
        <v>48</v>
      </c>
      <c r="O36" s="155">
        <v>23</v>
      </c>
      <c r="P36" s="151">
        <f t="shared" si="7"/>
        <v>711</v>
      </c>
    </row>
    <row r="37" spans="2:16" x14ac:dyDescent="0.15">
      <c r="B37" s="164"/>
      <c r="C37" s="151"/>
      <c r="D37" s="151"/>
      <c r="E37" s="151"/>
      <c r="F37" s="151"/>
      <c r="G37" s="151"/>
      <c r="H37" s="151"/>
      <c r="I37" s="151"/>
      <c r="J37" s="151"/>
      <c r="K37" s="151"/>
      <c r="L37" s="151"/>
      <c r="M37" s="151"/>
      <c r="N37" s="151"/>
      <c r="O37" s="151"/>
      <c r="P37" s="151">
        <f t="shared" si="7"/>
        <v>0</v>
      </c>
    </row>
    <row r="38" spans="2:16" x14ac:dyDescent="0.15">
      <c r="B38" s="164"/>
      <c r="C38" s="151"/>
      <c r="D38" s="151"/>
      <c r="E38" s="151"/>
      <c r="F38" s="151"/>
      <c r="G38" s="151"/>
      <c r="H38" s="151"/>
      <c r="I38" s="151"/>
      <c r="J38" s="151"/>
      <c r="K38" s="151"/>
      <c r="L38" s="151"/>
      <c r="M38" s="151"/>
      <c r="N38" s="151"/>
      <c r="O38" s="151"/>
      <c r="P38" s="151">
        <f t="shared" si="7"/>
        <v>0</v>
      </c>
    </row>
    <row r="39" spans="2:16" x14ac:dyDescent="0.15">
      <c r="B39" s="164"/>
      <c r="C39" s="151"/>
      <c r="D39" s="151"/>
      <c r="E39" s="151"/>
      <c r="F39" s="151"/>
      <c r="G39" s="151"/>
      <c r="H39" s="151"/>
      <c r="I39" s="151"/>
      <c r="J39" s="151"/>
      <c r="K39" s="151"/>
      <c r="L39" s="151"/>
      <c r="M39" s="151"/>
      <c r="N39" s="151"/>
      <c r="O39" s="151"/>
      <c r="P39" s="151">
        <f t="shared" si="7"/>
        <v>0</v>
      </c>
    </row>
    <row r="41" spans="2:16" x14ac:dyDescent="0.15">
      <c r="D41" s="165"/>
    </row>
  </sheetData>
  <phoneticPr fontId="7"/>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概算見積書</vt:lpstr>
      <vt:lpstr>設計工数の根拠</vt:lpstr>
      <vt:lpstr>想定工数表</vt:lpstr>
      <vt:lpstr>各担当者別本部工数</vt:lpstr>
      <vt:lpstr>集約表 (12月実績反映)</vt:lpstr>
      <vt:lpstr>参考2023年度実績・想定</vt:lpstr>
      <vt:lpstr>本部増減分析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2024-03-07T04:57:56Z</dcterms:modified>
</cp:coreProperties>
</file>